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Malaria" sheetId="87" r:id="rId1"/>
  </sheets>
  <definedNames>
    <definedName name="_xlnm.Print_Area" localSheetId="0">'Kasus Malaria'!$A$1:$N$15</definedName>
  </definedNames>
  <calcPr calcId="144525" iterateDelta="1E-4"/>
</workbook>
</file>

<file path=xl/calcChain.xml><?xml version="1.0" encoding="utf-8"?>
<calcChain xmlns="http://schemas.openxmlformats.org/spreadsheetml/2006/main">
  <c r="M11" i="87" l="1"/>
  <c r="N11" i="87"/>
  <c r="M13" i="87" l="1"/>
  <c r="M12" i="87"/>
  <c r="M10" i="87"/>
  <c r="N13" i="87"/>
  <c r="K12" i="87"/>
  <c r="N12" i="87" s="1"/>
  <c r="N10" i="87" l="1"/>
  <c r="J9" i="87"/>
  <c r="I9" i="87"/>
  <c r="H9" i="87"/>
  <c r="F9" i="87"/>
  <c r="E9" i="87"/>
  <c r="D9" i="87"/>
  <c r="C9" i="87"/>
  <c r="G5" i="87"/>
  <c r="M5" i="87" l="1"/>
  <c r="K13" i="87"/>
  <c r="G13" i="87"/>
  <c r="K14" i="87"/>
  <c r="G14" i="87"/>
  <c r="M14" i="87" l="1"/>
  <c r="N14" i="87"/>
  <c r="K4" i="87"/>
  <c r="K5" i="87"/>
  <c r="N5" i="87" s="1"/>
  <c r="K6" i="87"/>
  <c r="K7" i="87"/>
  <c r="K8" i="87"/>
  <c r="K9" i="87"/>
  <c r="G8" i="87"/>
  <c r="G7" i="87"/>
  <c r="G6" i="87"/>
  <c r="G4" i="87"/>
  <c r="M4" i="87" l="1"/>
  <c r="N4" i="87"/>
  <c r="M6" i="87"/>
  <c r="N6" i="87"/>
  <c r="N7" i="87"/>
  <c r="M7" i="87"/>
  <c r="N8" i="87"/>
  <c r="M8" i="87"/>
  <c r="G9" i="87"/>
  <c r="N9" i="87" l="1"/>
  <c r="M9" i="87"/>
</calcChain>
</file>

<file path=xl/sharedStrings.xml><?xml version="1.0" encoding="utf-8"?>
<sst xmlns="http://schemas.openxmlformats.org/spreadsheetml/2006/main" count="38" uniqueCount="28">
  <si>
    <t>JUMLAH SUSPECT MALARIA</t>
  </si>
  <si>
    <t>PENGOBATAN STANDAR</t>
  </si>
  <si>
    <t>RASANAE BARAT</t>
  </si>
  <si>
    <t>RASANAE TIMUR</t>
  </si>
  <si>
    <t>ASAKOTA</t>
  </si>
  <si>
    <t>RABA</t>
  </si>
  <si>
    <t>MPUNDA</t>
  </si>
  <si>
    <t>MIKRO
SKOPIS (Konfirmasi Lab)</t>
  </si>
  <si>
    <t>SATUAN</t>
  </si>
  <si>
    <t>KASUS</t>
  </si>
  <si>
    <t>KOTA BIMA 2018</t>
  </si>
  <si>
    <t>KOTA BIMA 2019</t>
  </si>
  <si>
    <t>KOTA BIMA 2020</t>
  </si>
  <si>
    <t>KOTA BIMA</t>
  </si>
  <si>
    <t>NAMA WILAYAH</t>
  </si>
  <si>
    <t>KODE WILAYAH</t>
  </si>
  <si>
    <t>LAKI-LAKI POSITIF MALARIA</t>
  </si>
  <si>
    <t>PEREMPUAN POSITIF MALARIA</t>
  </si>
  <si>
    <t>TOTAL POSITIF MALARIA</t>
  </si>
  <si>
    <t>LAKI-LAKI MENINGGAL</t>
  </si>
  <si>
    <t>PEREMPUANMENINGGAL</t>
  </si>
  <si>
    <t>TOTAL MENINGGAL</t>
  </si>
  <si>
    <t>KOTA BIMA 2021</t>
  </si>
  <si>
    <t>Angka Kesakitan per 1.000 Pddk</t>
  </si>
  <si>
    <t>Angka Kematian (CFR)</t>
  </si>
  <si>
    <t>Penanganan Kasus Malaria dan Angka Kesakitan Malaria di Kota Bima Tahun 2023 dirinci menurut Jenis Kelamin per Kecamatan</t>
  </si>
  <si>
    <t>Sumber 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</si>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</sst>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3" fillId="0" borderId="0" xfId="0" applyFont="1" applyAlignment="1">
      <alignment vertical="center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3" fontId="10" fillId="0" borderId="4" xfId="6" applyNumberFormat="1" applyFont="1" applyFill="1" applyBorder="1" applyAlignment="1" applyProtection="1">
      <alignment horizontal="center" vertical="center"/>
    </xf>
    <xf numFmtId="3" fontId="10" fillId="0" borderId="2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2" xfId="6" applyNumberFormat="1" applyFont="1" applyFill="1" applyBorder="1" applyAlignment="1" applyProtection="1">
      <alignment horizontal="center" vertical="center"/>
    </xf>
    <xf numFmtId="4" fontId="9" fillId="2" borderId="7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15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7109375" style="1" customWidth="1"/>
    <col min="3" max="3" width="10" style="1" customWidth="1"/>
    <col min="4" max="4" width="10.140625" style="1" customWidth="1"/>
    <col min="5" max="5" width="9.42578125" style="1" customWidth="1"/>
    <col min="6" max="6" width="10.85546875" style="1" customWidth="1"/>
    <col min="7" max="7" width="9" style="1" customWidth="1"/>
    <col min="8" max="8" width="12.7109375" style="1" customWidth="1"/>
    <col min="9" max="11" width="11" style="1" customWidth="1"/>
    <col min="12" max="12" width="8.42578125" style="1" customWidth="1"/>
    <col min="13" max="14" width="8.85546875" style="1" customWidth="1"/>
    <col min="15" max="16384" width="9.140625" style="1"/>
  </cols>
  <sheetData>
    <row r="1" spans="1:25" ht="15" x14ac:dyDescent="0.25">
      <c r="A1" s="14" t="s">
        <v>25</v>
      </c>
    </row>
    <row r="2" spans="1:25" x14ac:dyDescent="0.25">
      <c r="G2" s="16"/>
      <c r="K2" s="16"/>
      <c r="L2" s="16"/>
    </row>
    <row r="3" spans="1:25" ht="51.75" thickBot="1" x14ac:dyDescent="0.3">
      <c r="A3" s="42" t="s">
        <v>15</v>
      </c>
      <c r="B3" s="43" t="s">
        <v>14</v>
      </c>
      <c r="C3" s="44" t="s">
        <v>0</v>
      </c>
      <c r="D3" s="45" t="s">
        <v>7</v>
      </c>
      <c r="E3" s="45" t="s">
        <v>16</v>
      </c>
      <c r="F3" s="45" t="s">
        <v>17</v>
      </c>
      <c r="G3" s="45" t="s">
        <v>18</v>
      </c>
      <c r="H3" s="45" t="s">
        <v>1</v>
      </c>
      <c r="I3" s="45" t="s">
        <v>19</v>
      </c>
      <c r="J3" s="45" t="s">
        <v>20</v>
      </c>
      <c r="K3" s="45" t="s">
        <v>21</v>
      </c>
      <c r="L3" s="46" t="s">
        <v>8</v>
      </c>
      <c r="M3" s="47" t="s">
        <v>23</v>
      </c>
      <c r="N3" s="48" t="s">
        <v>24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0.25" customHeight="1" thickTop="1" x14ac:dyDescent="0.25">
      <c r="A4" s="21">
        <v>527201</v>
      </c>
      <c r="B4" s="22" t="s">
        <v>2</v>
      </c>
      <c r="C4" s="15">
        <v>0</v>
      </c>
      <c r="D4" s="15">
        <v>0</v>
      </c>
      <c r="E4" s="15">
        <v>0</v>
      </c>
      <c r="F4" s="15">
        <v>0</v>
      </c>
      <c r="G4" s="17">
        <f>IF(SUM(E4:F4)=0,0,SUM(E4:F4))</f>
        <v>0</v>
      </c>
      <c r="H4" s="15">
        <v>0</v>
      </c>
      <c r="I4" s="15">
        <v>0</v>
      </c>
      <c r="J4" s="15">
        <v>0</v>
      </c>
      <c r="K4" s="17">
        <f>IF(SUM(I4:J4)=0,0,SUM(I4:J4))</f>
        <v>0</v>
      </c>
      <c r="L4" s="18" t="s">
        <v>9</v>
      </c>
      <c r="M4" s="37">
        <f>IF(COUNT(G4)=0,"-",IF(SUM(G4)=0,0,ROUND(G4/30128*1000,2)))</f>
        <v>0</v>
      </c>
      <c r="N4" s="37">
        <f>IF(COUNT(G4,K4)=0,"-",IF(SUM(G4,K4)=0,0,ROUND(K4/G4*100,2)))</f>
        <v>0</v>
      </c>
      <c r="O4" s="4"/>
      <c r="P4" s="3"/>
      <c r="Q4" s="4"/>
      <c r="R4" s="3"/>
      <c r="S4" s="5"/>
      <c r="T4" s="3"/>
      <c r="U4" s="5"/>
      <c r="V4" s="3"/>
      <c r="W4" s="5"/>
      <c r="X4" s="6"/>
      <c r="Y4" s="7"/>
    </row>
    <row r="5" spans="1:25" ht="20.25" customHeight="1" x14ac:dyDescent="0.25">
      <c r="A5" s="21">
        <v>527202</v>
      </c>
      <c r="B5" s="22" t="s">
        <v>3</v>
      </c>
      <c r="C5" s="15">
        <v>3</v>
      </c>
      <c r="D5" s="15">
        <v>3</v>
      </c>
      <c r="E5" s="15">
        <v>0</v>
      </c>
      <c r="F5" s="15">
        <v>0</v>
      </c>
      <c r="G5" s="17">
        <f t="shared" ref="G5:G14" si="0">IF(SUM(E5:F5)=0,0,SUM(E5:F5))</f>
        <v>0</v>
      </c>
      <c r="H5" s="15">
        <v>0</v>
      </c>
      <c r="I5" s="15">
        <v>0</v>
      </c>
      <c r="J5" s="15">
        <v>0</v>
      </c>
      <c r="K5" s="17">
        <f t="shared" ref="K5:K14" si="1">IF(SUM(I5:J5)=0,0,SUM(I5:J5))</f>
        <v>0</v>
      </c>
      <c r="L5" s="18" t="s">
        <v>9</v>
      </c>
      <c r="M5" s="37">
        <f>IF(COUNT(G5)=0,"-",IF(SUM(G5)=0,0,ROUND(G5/19184*1000,2)))</f>
        <v>0</v>
      </c>
      <c r="N5" s="37">
        <f t="shared" ref="N5:N14" si="2">IF(COUNT(G5,K5)=0,"-",IF(SUM(G5,K5)=0,0,ROUND(K5/G5*100,2)))</f>
        <v>0</v>
      </c>
      <c r="O5" s="4"/>
      <c r="P5" s="3"/>
      <c r="Q5" s="4"/>
      <c r="R5" s="3"/>
      <c r="S5" s="5"/>
      <c r="T5" s="3"/>
      <c r="U5" s="5"/>
      <c r="V5" s="3"/>
      <c r="W5" s="5"/>
      <c r="X5" s="6"/>
      <c r="Y5" s="7"/>
    </row>
    <row r="6" spans="1:25" ht="20.25" customHeight="1" x14ac:dyDescent="0.25">
      <c r="A6" s="21">
        <v>527203</v>
      </c>
      <c r="B6" s="22" t="s">
        <v>4</v>
      </c>
      <c r="C6" s="15">
        <v>62</v>
      </c>
      <c r="D6" s="15">
        <v>62</v>
      </c>
      <c r="E6" s="15">
        <v>2</v>
      </c>
      <c r="F6" s="15">
        <v>0</v>
      </c>
      <c r="G6" s="17">
        <f t="shared" si="0"/>
        <v>2</v>
      </c>
      <c r="H6" s="15">
        <v>2</v>
      </c>
      <c r="I6" s="15">
        <v>0</v>
      </c>
      <c r="J6" s="15">
        <v>0</v>
      </c>
      <c r="K6" s="17">
        <f t="shared" si="1"/>
        <v>0</v>
      </c>
      <c r="L6" s="18" t="s">
        <v>9</v>
      </c>
      <c r="M6" s="37">
        <f>IF(COUNT(G6)=0,"-",IF(SUM(G6)=0,0,ROUND(G6/35388*1000,2)))</f>
        <v>0.06</v>
      </c>
      <c r="N6" s="37">
        <f t="shared" si="2"/>
        <v>0</v>
      </c>
      <c r="O6" s="4"/>
      <c r="P6" s="3"/>
      <c r="Q6" s="4"/>
      <c r="R6" s="3"/>
      <c r="S6" s="5"/>
      <c r="T6" s="3"/>
      <c r="U6" s="5"/>
      <c r="V6" s="3"/>
      <c r="W6" s="5"/>
      <c r="X6" s="6"/>
      <c r="Y6" s="7"/>
    </row>
    <row r="7" spans="1:25" ht="20.25" customHeight="1" x14ac:dyDescent="0.25">
      <c r="A7" s="21">
        <v>527204</v>
      </c>
      <c r="B7" s="22" t="s">
        <v>5</v>
      </c>
      <c r="C7" s="15">
        <v>332</v>
      </c>
      <c r="D7" s="15">
        <v>332</v>
      </c>
      <c r="E7" s="15">
        <v>0</v>
      </c>
      <c r="F7" s="15">
        <v>0</v>
      </c>
      <c r="G7" s="17">
        <f t="shared" si="0"/>
        <v>0</v>
      </c>
      <c r="H7" s="15">
        <v>0</v>
      </c>
      <c r="I7" s="15">
        <v>0</v>
      </c>
      <c r="J7" s="15">
        <v>0</v>
      </c>
      <c r="K7" s="17">
        <f t="shared" si="1"/>
        <v>0</v>
      </c>
      <c r="L7" s="18" t="s">
        <v>9</v>
      </c>
      <c r="M7" s="37">
        <f>IF(COUNT(G7)=0,"-",IF(SUM(G7)=0,0,ROUND(G7/39786*1000,2)))</f>
        <v>0</v>
      </c>
      <c r="N7" s="37">
        <f t="shared" si="2"/>
        <v>0</v>
      </c>
      <c r="O7" s="4"/>
      <c r="P7" s="3"/>
      <c r="Q7" s="4"/>
      <c r="R7" s="3"/>
      <c r="S7" s="5"/>
      <c r="T7" s="3"/>
      <c r="U7" s="5"/>
      <c r="V7" s="3"/>
      <c r="W7" s="5"/>
      <c r="X7" s="6"/>
      <c r="Y7" s="7"/>
    </row>
    <row r="8" spans="1:25" ht="20.25" customHeight="1" x14ac:dyDescent="0.25">
      <c r="A8" s="21">
        <v>527205</v>
      </c>
      <c r="B8" s="22" t="s">
        <v>6</v>
      </c>
      <c r="C8" s="15">
        <v>62</v>
      </c>
      <c r="D8" s="15">
        <v>62</v>
      </c>
      <c r="E8" s="15">
        <v>2</v>
      </c>
      <c r="F8" s="15">
        <v>0</v>
      </c>
      <c r="G8" s="17">
        <f t="shared" si="0"/>
        <v>2</v>
      </c>
      <c r="H8" s="15">
        <v>2</v>
      </c>
      <c r="I8" s="15">
        <v>0</v>
      </c>
      <c r="J8" s="15">
        <v>0</v>
      </c>
      <c r="K8" s="17">
        <f t="shared" si="1"/>
        <v>0</v>
      </c>
      <c r="L8" s="18" t="s">
        <v>9</v>
      </c>
      <c r="M8" s="37">
        <f>IF(COUNT(G8)=0,"-",IF(SUM(G8)=0,0,ROUND(G8/33365*1000,2)))</f>
        <v>0.06</v>
      </c>
      <c r="N8" s="37">
        <f t="shared" si="2"/>
        <v>0</v>
      </c>
      <c r="O8" s="4"/>
      <c r="P8" s="3"/>
      <c r="Q8" s="4"/>
      <c r="R8" s="3"/>
      <c r="S8" s="5"/>
      <c r="T8" s="3"/>
      <c r="U8" s="5"/>
      <c r="V8" s="3"/>
      <c r="W8" s="5"/>
      <c r="X8" s="6"/>
      <c r="Y8" s="7"/>
    </row>
    <row r="9" spans="1:25" ht="24.75" customHeight="1" thickBot="1" x14ac:dyDescent="0.3">
      <c r="A9" s="23">
        <v>527200</v>
      </c>
      <c r="B9" s="24" t="s">
        <v>13</v>
      </c>
      <c r="C9" s="19">
        <f>IF(SUM(C4:C8)=0,0,SUM(C4:C8))</f>
        <v>459</v>
      </c>
      <c r="D9" s="19">
        <f t="shared" ref="D9:F9" si="3">IF(SUM(D4:D8)=0,0,SUM(D4:D8))</f>
        <v>459</v>
      </c>
      <c r="E9" s="19">
        <f t="shared" si="3"/>
        <v>4</v>
      </c>
      <c r="F9" s="19">
        <f t="shared" si="3"/>
        <v>0</v>
      </c>
      <c r="G9" s="19">
        <f t="shared" si="0"/>
        <v>4</v>
      </c>
      <c r="H9" s="19">
        <f t="shared" ref="H9:J9" si="4">IF(SUM(H4:H8)=0,0,SUM(H4:H8))</f>
        <v>4</v>
      </c>
      <c r="I9" s="19">
        <f t="shared" si="4"/>
        <v>0</v>
      </c>
      <c r="J9" s="19">
        <f t="shared" si="4"/>
        <v>0</v>
      </c>
      <c r="K9" s="19">
        <f t="shared" si="1"/>
        <v>0</v>
      </c>
      <c r="L9" s="20" t="s">
        <v>9</v>
      </c>
      <c r="M9" s="38">
        <f>IF(COUNT(G9)=0,"-",IF(SUM(G9)=0,0,ROUND(G9/157851*1000,2)))</f>
        <v>0.03</v>
      </c>
      <c r="N9" s="38">
        <f t="shared" si="2"/>
        <v>0</v>
      </c>
      <c r="O9" s="9"/>
      <c r="P9" s="8"/>
      <c r="Q9" s="9"/>
      <c r="R9" s="8"/>
      <c r="S9" s="10"/>
      <c r="T9" s="8"/>
      <c r="U9" s="10"/>
      <c r="V9" s="8"/>
      <c r="W9" s="10"/>
      <c r="X9" s="8"/>
      <c r="Y9" s="11"/>
    </row>
    <row r="10" spans="1:25" ht="20.25" customHeight="1" thickTop="1" x14ac:dyDescent="0.25">
      <c r="A10" s="25">
        <v>527200</v>
      </c>
      <c r="B10" s="26" t="s">
        <v>27</v>
      </c>
      <c r="C10" s="27">
        <v>160</v>
      </c>
      <c r="D10" s="27">
        <v>160</v>
      </c>
      <c r="E10" s="27">
        <v>4</v>
      </c>
      <c r="F10" s="27">
        <v>1</v>
      </c>
      <c r="G10" s="27">
        <v>5</v>
      </c>
      <c r="H10" s="27">
        <v>5</v>
      </c>
      <c r="I10" s="27">
        <v>1</v>
      </c>
      <c r="J10" s="27">
        <v>0</v>
      </c>
      <c r="K10" s="27">
        <v>1</v>
      </c>
      <c r="L10" s="28" t="s">
        <v>9</v>
      </c>
      <c r="M10" s="39">
        <f>IF(COUNT(G10)=0,"-",IF(SUM(G10)=0,0,ROUND(G10/155519*1000,2)))</f>
        <v>0.03</v>
      </c>
      <c r="N10" s="39">
        <f t="shared" si="2"/>
        <v>20</v>
      </c>
      <c r="O10" s="4"/>
      <c r="P10" s="3"/>
      <c r="Q10" s="4"/>
      <c r="R10" s="3"/>
      <c r="S10" s="5"/>
      <c r="T10" s="3"/>
      <c r="U10" s="5"/>
      <c r="V10" s="3"/>
      <c r="W10" s="5"/>
      <c r="X10" s="3"/>
      <c r="Y10" s="7"/>
    </row>
    <row r="11" spans="1:25" ht="20.25" customHeight="1" x14ac:dyDescent="0.25">
      <c r="A11" s="29">
        <v>527200</v>
      </c>
      <c r="B11" s="30" t="s">
        <v>22</v>
      </c>
      <c r="C11" s="31">
        <v>57</v>
      </c>
      <c r="D11" s="31">
        <v>57</v>
      </c>
      <c r="E11" s="31">
        <v>3</v>
      </c>
      <c r="F11" s="31">
        <v>0</v>
      </c>
      <c r="G11" s="31">
        <v>3</v>
      </c>
      <c r="H11" s="31">
        <v>3</v>
      </c>
      <c r="I11" s="31">
        <v>1</v>
      </c>
      <c r="J11" s="31">
        <v>0</v>
      </c>
      <c r="K11" s="31">
        <v>1</v>
      </c>
      <c r="L11" s="32" t="s">
        <v>9</v>
      </c>
      <c r="M11" s="40">
        <f>IF(COUNT(G11)=0,"-",IF(SUM(G11)=0,0,ROUND(G11/152941*1000,2)))</f>
        <v>0.02</v>
      </c>
      <c r="N11" s="40">
        <f t="shared" ref="N11" si="5">IF(COUNT(G11,K11)=0,"-",IF(SUM(G11,K11)=0,0,ROUND(K11/G11*100,2)))</f>
        <v>33.33</v>
      </c>
      <c r="O11" s="4"/>
      <c r="P11" s="3"/>
      <c r="Q11" s="4"/>
      <c r="R11" s="3"/>
      <c r="S11" s="5"/>
      <c r="T11" s="3"/>
      <c r="U11" s="5"/>
      <c r="V11" s="3"/>
      <c r="W11" s="5"/>
      <c r="X11" s="3"/>
      <c r="Y11" s="7"/>
    </row>
    <row r="12" spans="1:25" ht="20.25" customHeight="1" x14ac:dyDescent="0.25">
      <c r="A12" s="29">
        <v>527200</v>
      </c>
      <c r="B12" s="30" t="s">
        <v>12</v>
      </c>
      <c r="C12" s="31">
        <v>17</v>
      </c>
      <c r="D12" s="31">
        <v>17</v>
      </c>
      <c r="E12" s="31">
        <v>1</v>
      </c>
      <c r="F12" s="31">
        <v>1</v>
      </c>
      <c r="G12" s="31">
        <v>2</v>
      </c>
      <c r="H12" s="31">
        <v>2</v>
      </c>
      <c r="I12" s="31">
        <v>0</v>
      </c>
      <c r="J12" s="31">
        <v>0</v>
      </c>
      <c r="K12" s="31">
        <f t="shared" si="1"/>
        <v>0</v>
      </c>
      <c r="L12" s="32" t="s">
        <v>9</v>
      </c>
      <c r="M12" s="40">
        <f>IF(COUNT(G12)=0,"-",IF(SUM(G12)=0,0,ROUND(G12/152941*1000,2)))</f>
        <v>0.01</v>
      </c>
      <c r="N12" s="40">
        <f t="shared" si="2"/>
        <v>0</v>
      </c>
      <c r="O12" s="4"/>
      <c r="P12" s="3"/>
      <c r="Q12" s="4"/>
      <c r="R12" s="3"/>
      <c r="S12" s="5"/>
      <c r="T12" s="3"/>
      <c r="U12" s="5"/>
      <c r="V12" s="3"/>
      <c r="W12" s="5"/>
      <c r="X12" s="3"/>
      <c r="Y12" s="7"/>
    </row>
    <row r="13" spans="1:25" ht="20.25" customHeight="1" x14ac:dyDescent="0.25">
      <c r="A13" s="29">
        <v>527200</v>
      </c>
      <c r="B13" s="30" t="s">
        <v>11</v>
      </c>
      <c r="C13" s="31">
        <v>67</v>
      </c>
      <c r="D13" s="31">
        <v>67</v>
      </c>
      <c r="E13" s="31">
        <v>2</v>
      </c>
      <c r="F13" s="31">
        <v>0</v>
      </c>
      <c r="G13" s="31">
        <f t="shared" ref="G13" si="6">IF(SUM(E13:F13)=0,0,SUM(E13:F13))</f>
        <v>2</v>
      </c>
      <c r="H13" s="31">
        <v>2</v>
      </c>
      <c r="I13" s="31">
        <v>0</v>
      </c>
      <c r="J13" s="31">
        <v>0</v>
      </c>
      <c r="K13" s="31">
        <f t="shared" ref="K13" si="7">IF(SUM(I13:J13)=0,0,SUM(I13:J13))</f>
        <v>0</v>
      </c>
      <c r="L13" s="32" t="s">
        <v>9</v>
      </c>
      <c r="M13" s="40">
        <f>IF(COUNT(G13)=0,"-",IF(SUM(G13)=0,0,ROUND(G13/149498*1000,2)))</f>
        <v>0.01</v>
      </c>
      <c r="N13" s="40">
        <f t="shared" si="2"/>
        <v>0</v>
      </c>
      <c r="O13" s="4"/>
      <c r="P13" s="3"/>
      <c r="Q13" s="4"/>
      <c r="R13" s="3"/>
      <c r="S13" s="5"/>
      <c r="T13" s="3"/>
      <c r="U13" s="5"/>
      <c r="V13" s="3"/>
      <c r="W13" s="5"/>
      <c r="X13" s="3"/>
      <c r="Y13" s="7"/>
    </row>
    <row r="14" spans="1:25" ht="20.25" customHeight="1" thickBot="1" x14ac:dyDescent="0.3">
      <c r="A14" s="33">
        <v>527200</v>
      </c>
      <c r="B14" s="34" t="s">
        <v>10</v>
      </c>
      <c r="C14" s="35">
        <v>52</v>
      </c>
      <c r="D14" s="35">
        <v>52</v>
      </c>
      <c r="E14" s="35">
        <v>6</v>
      </c>
      <c r="F14" s="35">
        <v>0</v>
      </c>
      <c r="G14" s="35">
        <f t="shared" si="0"/>
        <v>6</v>
      </c>
      <c r="H14" s="35">
        <v>6</v>
      </c>
      <c r="I14" s="35">
        <v>2</v>
      </c>
      <c r="J14" s="35">
        <v>0</v>
      </c>
      <c r="K14" s="35">
        <f t="shared" si="1"/>
        <v>2</v>
      </c>
      <c r="L14" s="36" t="s">
        <v>9</v>
      </c>
      <c r="M14" s="41">
        <f>IF(COUNT(G14)=0,"-",IF(SUM(G14)=0,0,ROUND(G14/146959*1000,2)))</f>
        <v>0.04</v>
      </c>
      <c r="N14" s="41">
        <f t="shared" si="2"/>
        <v>33.33</v>
      </c>
      <c r="O14" s="4"/>
      <c r="P14" s="3"/>
      <c r="Q14" s="4"/>
      <c r="R14" s="3"/>
      <c r="S14" s="5"/>
      <c r="T14" s="3"/>
      <c r="U14" s="5"/>
      <c r="V14" s="3"/>
      <c r="W14" s="5"/>
      <c r="X14" s="3"/>
      <c r="Y14" s="7"/>
    </row>
    <row r="15" spans="1:25" ht="13.5" thickTop="1" x14ac:dyDescent="0.25">
      <c r="A15" s="13" t="s">
        <v>26</v>
      </c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Malaria</vt:lpstr>
      <vt:lpstr>'Kasus Malaria'!Print_Area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2025-03-06T13:09:41Z</dcterms:modified>
</cp:coreProperties>
</file>