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915" windowHeight="7815"/>
  </bookViews>
  <sheets>
    <sheet name="PPH Konsumsi" sheetId="1" r:id="rId1"/>
  </sheets>
  <definedNames>
    <definedName name="_xlnm.Print_Area" localSheetId="0">'PPH Konsumsi'!$B$1:$H$22</definedName>
  </definedNames>
  <calcPr calcId="144525"/>
</workbook>
</file>

<file path=xl/calcChain.xml><?xml version="1.0" encoding="utf-8"?>
<calcChain xmlns="http://schemas.openxmlformats.org/spreadsheetml/2006/main">
  <c r="E4" i="1" l="1"/>
  <c r="F4" i="1" s="1"/>
  <c r="E5" i="1"/>
  <c r="E6" i="1"/>
  <c r="E7" i="1"/>
  <c r="E8" i="1"/>
  <c r="E9" i="1"/>
  <c r="E10" i="1"/>
  <c r="E11" i="1"/>
  <c r="E12" i="1"/>
  <c r="D13" i="1" l="1"/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4" i="1" l="1"/>
  <c r="F12" i="1"/>
  <c r="F13" i="1" s="1"/>
  <c r="H13" i="1"/>
  <c r="E13" i="1"/>
  <c r="G13" i="1" l="1"/>
  <c r="G12" i="1"/>
</calcChain>
</file>

<file path=xl/sharedStrings.xml><?xml version="1.0" encoding="utf-8"?>
<sst xmlns="http://schemas.openxmlformats.org/spreadsheetml/2006/main" count="31" uniqueCount="26">
  <si>
    <t xml:space="preserve"> </t>
  </si>
  <si>
    <t>N O</t>
  </si>
  <si>
    <t>KELOMPOK BAHAN PANGAN</t>
  </si>
  <si>
    <t>Padi-Padian</t>
  </si>
  <si>
    <t>Umbi-Umbian</t>
  </si>
  <si>
    <t>Pangan Hewani</t>
  </si>
  <si>
    <t>Minyak dan Lemak</t>
  </si>
  <si>
    <t>Buah/Biji Berminyak</t>
  </si>
  <si>
    <t>Kacang-Kacangan</t>
  </si>
  <si>
    <t>Gula</t>
  </si>
  <si>
    <t>Sayur dan Buah</t>
  </si>
  <si>
    <t>Lain-Lain</t>
  </si>
  <si>
    <t>Jumlah</t>
  </si>
  <si>
    <t>Tahun 2021</t>
  </si>
  <si>
    <t>Tahun 2020</t>
  </si>
  <si>
    <t>Tahun 2019</t>
  </si>
  <si>
    <t>% AKE</t>
  </si>
  <si>
    <t>: Persentase Angka Kecukupan Energi</t>
  </si>
  <si>
    <t>Tahun 2022</t>
  </si>
  <si>
    <t>Tahun 2023</t>
  </si>
  <si>
    <t>Sumber : Dinas Ketahanan Pangan Kota Bima, Tahun 2025</t>
  </si>
  <si>
    <t>Skor Pola Pangan Harapan (PPH) Konsumsi Pangan Kota Bima Tahun 2024</t>
  </si>
  <si>
    <r>
      <t xml:space="preserve">PPH KONSUMSI PANGAN              ENERGI
</t>
    </r>
    <r>
      <rPr>
        <b/>
        <sz val="8"/>
        <color theme="1"/>
        <rFont val="Calibri"/>
        <family val="2"/>
        <scheme val="minor"/>
      </rPr>
      <t>(Kkal/Kap/Hari)</t>
    </r>
  </si>
  <si>
    <r>
      <t xml:space="preserve">PPH KONSUMSI PANGAN                % AKE
</t>
    </r>
    <r>
      <rPr>
        <b/>
        <sz val="8"/>
        <color theme="1"/>
        <rFont val="Calibri"/>
        <family val="2"/>
        <scheme val="minor"/>
      </rPr>
      <t>(2.100 kkal/kap/hr)</t>
    </r>
  </si>
  <si>
    <r>
      <t xml:space="preserve">PPH KONSUMSI PANGAN          SKOR RIIL
</t>
    </r>
    <r>
      <rPr>
        <b/>
        <sz val="8"/>
        <color theme="1"/>
        <rFont val="Calibri"/>
        <family val="2"/>
        <scheme val="minor"/>
      </rPr>
      <t>(Hasil Perhitungan)</t>
    </r>
  </si>
  <si>
    <t>PPH KONSUMSI PANGAN                            SKOR PPH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</si>
</sst>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 indent="1"/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 vertical="center" wrapText="1" indent="1"/>
      <protection locked="0"/>
    </xf>
    <xf numFmtId="0" fontId="3" fillId="0" borderId="1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tabSelected="1" view="pageBreakPreview" topLeftCell="B1" zoomScaleNormal="100" zoomScaleSheetLayoutView="100" workbookViewId="0">
      <selection activeCell="E1" sqref="E1"/>
    </sheetView>
  </sheetViews>
  <sheetFormatPr defaultColWidth="9.140625" defaultRowHeight="12.75"/>
  <cols>
    <col min="1" max="1" width="9.140625" style="1"/>
    <col min="2" max="2" width="7" style="1" customWidth="1"/>
    <col min="3" max="3" width="20.85546875" style="1" customWidth="1"/>
    <col min="4" max="7" width="21.140625" style="1" customWidth="1"/>
    <col min="8" max="8" width="12.5703125" style="1" hidden="1" customWidth="1"/>
    <col min="9" max="16384" width="9.140625" style="1"/>
  </cols>
  <sheetData>
    <row r="1" spans="2:12" ht="18.75" customHeight="1">
      <c r="B1" s="24" t="s">
        <v>21</v>
      </c>
      <c r="C1" s="24"/>
      <c r="D1" s="24"/>
      <c r="E1" s="24"/>
      <c r="F1" s="24"/>
      <c r="G1" s="24"/>
      <c r="H1" s="24"/>
    </row>
    <row r="2" spans="2:12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H2" s="1" t="s">
        <v>0</v>
      </c>
    </row>
    <row r="3" spans="2:12" ht="52.5" customHeight="1" thickBot="1">
      <c r="B3" s="25" t="s">
        <v>1</v>
      </c>
      <c r="C3" s="10" t="s">
        <v>2</v>
      </c>
      <c r="D3" s="10" t="s">
        <v>22</v>
      </c>
      <c r="E3" s="10" t="s">
        <v>23</v>
      </c>
      <c r="F3" s="10" t="s">
        <v>24</v>
      </c>
      <c r="G3" s="10" t="s">
        <v>25</v>
      </c>
      <c r="H3" s="22"/>
      <c r="I3" s="2"/>
    </row>
    <row r="4" spans="2:12" ht="18" customHeight="1" thickTop="1">
      <c r="B4" s="3">
        <v>1</v>
      </c>
      <c r="C4" s="11" t="s">
        <v>3</v>
      </c>
      <c r="D4" s="6">
        <v>1369</v>
      </c>
      <c r="E4" s="15">
        <f>IF(D4="","",IF(SUM(D4)=0,0,D4/2100*100))</f>
        <v>65.19047619047619</v>
      </c>
      <c r="F4" s="15">
        <f>IF(E4="","",IF(SUM(E4)=0,0,0.5*E4))</f>
        <v>32.595238095238095</v>
      </c>
      <c r="G4" s="15">
        <f>IF(F4="","",IF(F4&lt;=H4,F4,H4))</f>
        <v>25</v>
      </c>
      <c r="H4" s="15">
        <v>25</v>
      </c>
      <c r="L4" s="17"/>
    </row>
    <row r="5" spans="2:12" ht="18" customHeight="1">
      <c r="B5" s="3">
        <v>2</v>
      </c>
      <c r="C5" s="11" t="s">
        <v>4</v>
      </c>
      <c r="D5" s="6">
        <v>13</v>
      </c>
      <c r="E5" s="15">
        <f t="shared" ref="E5:E12" si="0">IF(D5="","",IF(SUM(D5)=0,0,D5/2100*100))</f>
        <v>0.61904761904761907</v>
      </c>
      <c r="F5" s="15">
        <f t="shared" ref="F5:F10" si="1">IF(E5="","",IF(SUM(E5)=0,0,0.5*E5))</f>
        <v>0.30952380952380953</v>
      </c>
      <c r="G5" s="15">
        <f t="shared" ref="G5:G13" si="2">IF(F5="","",IF(F5&lt;=H5,F5,H5))</f>
        <v>0.30952380952380953</v>
      </c>
      <c r="H5" s="15">
        <v>2.5</v>
      </c>
    </row>
    <row r="6" spans="2:12" ht="18" customHeight="1">
      <c r="B6" s="3">
        <v>3</v>
      </c>
      <c r="C6" s="11" t="s">
        <v>5</v>
      </c>
      <c r="D6" s="6">
        <v>416</v>
      </c>
      <c r="E6" s="15">
        <f t="shared" si="0"/>
        <v>19.80952380952381</v>
      </c>
      <c r="F6" s="15">
        <f>IF(E6="","",IF(SUM(E6)=0,0,2*E6))</f>
        <v>39.61904761904762</v>
      </c>
      <c r="G6" s="15">
        <f t="shared" si="2"/>
        <v>24</v>
      </c>
      <c r="H6" s="15">
        <v>24</v>
      </c>
    </row>
    <row r="7" spans="2:12" ht="18" customHeight="1">
      <c r="B7" s="3">
        <v>4</v>
      </c>
      <c r="C7" s="11" t="s">
        <v>6</v>
      </c>
      <c r="D7" s="6">
        <v>157</v>
      </c>
      <c r="E7" s="15">
        <f t="shared" si="0"/>
        <v>7.4761904761904763</v>
      </c>
      <c r="F7" s="15">
        <f t="shared" si="1"/>
        <v>3.7380952380952381</v>
      </c>
      <c r="G7" s="15">
        <f t="shared" si="2"/>
        <v>3.7380952380952381</v>
      </c>
      <c r="H7" s="15">
        <v>5</v>
      </c>
    </row>
    <row r="8" spans="2:12" ht="18" customHeight="1">
      <c r="B8" s="3">
        <v>5</v>
      </c>
      <c r="C8" s="11" t="s">
        <v>7</v>
      </c>
      <c r="D8" s="6">
        <v>11</v>
      </c>
      <c r="E8" s="15">
        <f t="shared" si="0"/>
        <v>0.52380952380952384</v>
      </c>
      <c r="F8" s="15">
        <f t="shared" si="1"/>
        <v>0.26190476190476192</v>
      </c>
      <c r="G8" s="15">
        <f t="shared" si="2"/>
        <v>0.26190476190476192</v>
      </c>
      <c r="H8" s="15">
        <v>1</v>
      </c>
    </row>
    <row r="9" spans="2:12" ht="18" customHeight="1">
      <c r="B9" s="3">
        <v>6</v>
      </c>
      <c r="C9" s="11" t="s">
        <v>8</v>
      </c>
      <c r="D9" s="6">
        <v>57</v>
      </c>
      <c r="E9" s="15">
        <f t="shared" si="0"/>
        <v>2.7142857142857144</v>
      </c>
      <c r="F9" s="15">
        <f>IF(E9="","",IF(SUM(E9)=0,0,2*E9))</f>
        <v>5.4285714285714288</v>
      </c>
      <c r="G9" s="15">
        <f t="shared" si="2"/>
        <v>5.4285714285714288</v>
      </c>
      <c r="H9" s="15">
        <v>10</v>
      </c>
    </row>
    <row r="10" spans="2:12" ht="18" customHeight="1">
      <c r="B10" s="3">
        <v>7</v>
      </c>
      <c r="C10" s="11" t="s">
        <v>9</v>
      </c>
      <c r="D10" s="6">
        <v>35</v>
      </c>
      <c r="E10" s="15">
        <f t="shared" si="0"/>
        <v>1.6666666666666667</v>
      </c>
      <c r="F10" s="15">
        <f t="shared" si="1"/>
        <v>0.83333333333333337</v>
      </c>
      <c r="G10" s="15">
        <f t="shared" si="2"/>
        <v>0.83333333333333337</v>
      </c>
      <c r="H10" s="15">
        <v>2.5</v>
      </c>
    </row>
    <row r="11" spans="2:12" ht="18" customHeight="1">
      <c r="B11" s="3">
        <v>8</v>
      </c>
      <c r="C11" s="11" t="s">
        <v>10</v>
      </c>
      <c r="D11" s="6">
        <v>122</v>
      </c>
      <c r="E11" s="15">
        <f t="shared" si="0"/>
        <v>5.8095238095238093</v>
      </c>
      <c r="F11" s="15">
        <f>IF(E11="","",IF(SUM(E11)=0,0,5*E11))</f>
        <v>29.047619047619047</v>
      </c>
      <c r="G11" s="15">
        <f t="shared" si="2"/>
        <v>29.047619047619047</v>
      </c>
      <c r="H11" s="15">
        <v>30</v>
      </c>
    </row>
    <row r="12" spans="2:12" ht="18" customHeight="1">
      <c r="B12" s="3">
        <v>9</v>
      </c>
      <c r="C12" s="11" t="s">
        <v>11</v>
      </c>
      <c r="D12" s="6">
        <v>47</v>
      </c>
      <c r="E12" s="15">
        <f t="shared" si="0"/>
        <v>2.2380952380952381</v>
      </c>
      <c r="F12" s="15">
        <f>IF(E12="","",IF(SUM(E12)=0,0,0*E12))</f>
        <v>0</v>
      </c>
      <c r="G12" s="15">
        <f t="shared" si="2"/>
        <v>0</v>
      </c>
      <c r="H12" s="15">
        <v>0</v>
      </c>
    </row>
    <row r="13" spans="2:12" ht="22.5" customHeight="1" thickBot="1">
      <c r="B13" s="12">
        <v>5272</v>
      </c>
      <c r="C13" s="13" t="s">
        <v>12</v>
      </c>
      <c r="D13" s="14">
        <f>IF(SUM(D4,D5,D6,D7,D8,D9,D10,D11,D12)=0,0,SUM(D4,D5,D6,D7,D8,D9,D10,D11,D12))</f>
        <v>2227</v>
      </c>
      <c r="E13" s="14">
        <f>IF(SUM(E4,E5,E6,E7,E8,E9,E10,E11,E12)=0,0,SUM(E4,E5,E6,E7,E8,E9,E10,E11,E12))</f>
        <v>106.04761904761905</v>
      </c>
      <c r="F13" s="14">
        <f>SUM(F4:F12)</f>
        <v>111.83333333333333</v>
      </c>
      <c r="G13" s="14">
        <f t="shared" si="2"/>
        <v>100</v>
      </c>
      <c r="H13" s="14">
        <f>IF(SUM(H4,H5,H6,H7,H8,H9,H10,H11,H12)=0,0,SUM(H4,H5,H6,H7,H8,H9,H10,H11,H12))</f>
        <v>100</v>
      </c>
      <c r="L13" s="17"/>
    </row>
    <row r="14" spans="2:12" ht="17.25" customHeight="1">
      <c r="B14" s="3">
        <v>5272</v>
      </c>
      <c r="C14" s="5" t="s">
        <v>19</v>
      </c>
      <c r="D14" s="18">
        <v>1964.7000000000003</v>
      </c>
      <c r="E14" s="23">
        <v>93.55714285714285</v>
      </c>
      <c r="F14" s="23">
        <v>88.516666666666666</v>
      </c>
      <c r="G14" s="23">
        <v>88.516666666666666</v>
      </c>
      <c r="H14" s="15">
        <v>100</v>
      </c>
    </row>
    <row r="15" spans="2:12" ht="17.25" customHeight="1">
      <c r="B15" s="3">
        <v>5272</v>
      </c>
      <c r="C15" s="5" t="s">
        <v>18</v>
      </c>
      <c r="D15" s="18">
        <v>2025.86</v>
      </c>
      <c r="E15" s="19">
        <v>96.47</v>
      </c>
      <c r="F15" s="19">
        <v>88.89</v>
      </c>
      <c r="G15" s="19">
        <v>88.89</v>
      </c>
      <c r="H15" s="15"/>
    </row>
    <row r="16" spans="2:12" ht="17.25" customHeight="1">
      <c r="B16" s="3">
        <v>5272</v>
      </c>
      <c r="C16" s="5" t="s">
        <v>13</v>
      </c>
      <c r="D16" s="18">
        <v>2190</v>
      </c>
      <c r="E16" s="19">
        <v>104.29</v>
      </c>
      <c r="F16" s="19">
        <v>91.3</v>
      </c>
      <c r="G16" s="19">
        <v>91.3</v>
      </c>
      <c r="H16" s="15">
        <v>100</v>
      </c>
    </row>
    <row r="17" spans="2:8" ht="17.25" customHeight="1">
      <c r="B17" s="3">
        <v>5272</v>
      </c>
      <c r="C17" s="7" t="s">
        <v>14</v>
      </c>
      <c r="D17" s="18">
        <v>2318</v>
      </c>
      <c r="E17" s="19">
        <v>110.38</v>
      </c>
      <c r="F17" s="19">
        <v>90.6</v>
      </c>
      <c r="G17" s="19">
        <v>90.6</v>
      </c>
      <c r="H17" s="15">
        <v>100</v>
      </c>
    </row>
    <row r="18" spans="2:8" ht="17.25" customHeight="1" thickBot="1">
      <c r="B18" s="4">
        <v>5272</v>
      </c>
      <c r="C18" s="8" t="s">
        <v>15</v>
      </c>
      <c r="D18" s="20">
        <v>2367</v>
      </c>
      <c r="E18" s="21">
        <v>112.71</v>
      </c>
      <c r="F18" s="21">
        <v>90.5</v>
      </c>
      <c r="G18" s="21">
        <v>90.5</v>
      </c>
      <c r="H18" s="16">
        <v>100</v>
      </c>
    </row>
    <row r="19" spans="2:8" ht="13.5" thickTop="1">
      <c r="B19" s="9" t="s">
        <v>20</v>
      </c>
    </row>
    <row r="21" spans="2:8">
      <c r="B21" s="1" t="s">
        <v>16</v>
      </c>
      <c r="C21" s="1" t="s">
        <v>17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PPH Konsumsi</vt:lpstr>
      <vt:lpstr>'PPH Konsumsi'!Print_Area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2023-03-06T13:37:09Z</cp:lastPrinted>
  <dcterms:created xsi:type="dcterms:W3CDTF">2020-03-22T08:48:00Z</dcterms:created>
  <dcterms:modified xsi:type="dcterms:W3CDTF">2025-06-26T02:54:51Z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