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C88C4580-E202-4DAA-BC62-6DB7FE6882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lai Produksi Tanaman Pangan" sheetId="1" r:id="rId1"/>
  </sheets>
  <definedNames>
    <definedName name="_xlnm.Print_Area" localSheetId="0">'Nilai Produksi Tanaman Pangan'!$A$1:$H$23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9" i="1" s="1"/>
  <c r="F6" i="1"/>
  <c r="F5" i="1"/>
  <c r="F4" i="1"/>
  <c r="E8" i="1"/>
  <c r="E7" i="1"/>
  <c r="E6" i="1"/>
  <c r="E5" i="1"/>
  <c r="E4" i="1"/>
  <c r="D8" i="1"/>
  <c r="D7" i="1"/>
  <c r="D6" i="1"/>
  <c r="D9" i="1" s="1"/>
  <c r="D5" i="1"/>
  <c r="D4" i="1"/>
  <c r="C8" i="1"/>
  <c r="C7" i="1"/>
  <c r="C6" i="1"/>
  <c r="C5" i="1"/>
  <c r="C4" i="1"/>
  <c r="H10" i="1"/>
  <c r="G9" i="1"/>
  <c r="E9" i="1" l="1"/>
  <c r="C9" i="1"/>
  <c r="H14" i="1"/>
  <c r="H13" i="1"/>
  <c r="H12" i="1"/>
  <c r="H11" i="1"/>
  <c r="H8" i="1"/>
  <c r="H7" i="1"/>
  <c r="H6" i="1"/>
  <c r="H5" i="1"/>
  <c r="H4" i="1"/>
  <c r="H9" i="1" l="1"/>
</calcChain>
</file>

<file path=xl/sharedStrings.xml><?xml version="1.0" encoding="utf-8"?>
<sst xmlns="http://schemas.openxmlformats.org/spreadsheetml/2006/main" count="28" uniqueCount="28">
  <si>
    <t>KOTA BIMA</t>
  </si>
  <si>
    <t xml:space="preserve">KECAMATAN </t>
  </si>
  <si>
    <t>NILAI PRODUKSI JAGUNG</t>
  </si>
  <si>
    <t>NILAI PRODUKSI KEDELAI</t>
  </si>
  <si>
    <t>NILAI PRODUKSI UBI</t>
  </si>
  <si>
    <t>NILAI PRODUKSI TANAMAN PANGAN LAINNYA</t>
  </si>
  <si>
    <t>TOTAL NILAI PRODUKSI</t>
  </si>
  <si>
    <t>Satuan : Miliar rupiah</t>
  </si>
  <si>
    <t>Note :</t>
  </si>
  <si>
    <t>Harga Padi di hitung dengan Rp. 8.500,- per Kg</t>
  </si>
  <si>
    <t>Harga Tanaman Pangan lainnya di hitung dengan Rp. 10.000,- per Kg</t>
  </si>
  <si>
    <t>Harga Ubi di hitung dengan Rp. 4.500,- per Kg</t>
  </si>
  <si>
    <t>Harga Kedelai di hitung dengan Rp. 5.500,- per Kg</t>
  </si>
  <si>
    <t>Harga Jagung di hitung dengan Rp. 3.100,- per Kg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</si>
  <si>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</si>
  <si>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</si>
  <si>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</si>
  <si>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</si>
  <si>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</si>
  <si>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</si>
  <si>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</si>
  <si>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</si>
  <si>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NILAI PRODUKSI
PADI</t>
  </si>
  <si>
    <t>Tahun 2022</t>
  </si>
  <si>
    <t>Nilai Produksi Tanaman Pangan di Kota Bima Tahun 2024, dirinci menurut Jenis Tanaman per Kecamatan</t>
  </si>
  <si>
    <t>Sumber Data : Dinas Pertanian dan Peternakan Kota Bima, Tahun 2025</t>
  </si>
  <si>
    <t>Tahun 2023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</si>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</sst>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vertical="top"/>
      <protection locked="0"/>
    </xf>
    <xf numFmtId="164" fontId="9" fillId="0" borderId="0" xfId="9" applyFont="1" applyAlignment="1" applyProtection="1">
      <alignment vertical="center"/>
      <protection locked="0"/>
    </xf>
    <xf numFmtId="164" fontId="11" fillId="0" borderId="0" xfId="9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" fontId="8" fillId="0" borderId="0" xfId="8" applyNumberFormat="1" applyFont="1" applyBorder="1" applyAlignment="1" applyProtection="1">
      <alignment horizontal="right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right" vertical="center"/>
    </xf>
    <xf numFmtId="4" fontId="10" fillId="2" borderId="1" xfId="8" applyNumberFormat="1" applyFont="1" applyFill="1" applyBorder="1" applyAlignment="1" applyProtection="1">
      <alignment horizontal="center" vertical="center"/>
    </xf>
    <xf numFmtId="4" fontId="8" fillId="0" borderId="0" xfId="8" applyNumberFormat="1" applyFont="1" applyFill="1" applyBorder="1" applyAlignment="1" applyProtection="1">
      <alignment horizontal="center" vertical="center"/>
      <protection locked="0"/>
    </xf>
    <xf numFmtId="4" fontId="8" fillId="0" borderId="3" xfId="8" applyNumberFormat="1" applyFont="1" applyFill="1" applyBorder="1" applyAlignment="1" applyProtection="1">
      <alignment horizontal="center" vertical="center"/>
      <protection hidden="1"/>
    </xf>
    <xf numFmtId="4" fontId="8" fillId="0" borderId="0" xfId="8" applyNumberFormat="1" applyFont="1" applyFill="1" applyBorder="1" applyAlignment="1" applyProtection="1">
      <alignment horizontal="center" vertical="center"/>
      <protection hidden="1"/>
    </xf>
    <xf numFmtId="4" fontId="8" fillId="0" borderId="2" xfId="8" applyNumberFormat="1" applyFont="1" applyFill="1" applyBorder="1" applyAlignment="1" applyProtection="1">
      <alignment horizontal="center" vertical="center"/>
      <protection locked="0"/>
    </xf>
    <xf numFmtId="4" fontId="8" fillId="0" borderId="2" xfId="8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</cellXfs>
  <cellStyles count="10">
    <cellStyle name="Comma [0]" xfId="9" builtinId="6"/>
    <cellStyle name="Comma 2" xfId="4" xr:uid="{00000000-0005-0000-0000-000001000000}"/>
    <cellStyle name="Comma 3" xfId="6" xr:uid="{00000000-0005-0000-0000-000002000000}"/>
    <cellStyle name="Currency [0]" xfId="8" builtinId="7"/>
    <cellStyle name="Normal" xfId="0" builtinId="0"/>
    <cellStyle name="Normal 10 2 2" xfId="2" xr:uid="{00000000-0005-0000-0000-000005000000}"/>
    <cellStyle name="Normal 14" xfId="3" xr:uid="{00000000-0005-0000-0000-000006000000}"/>
    <cellStyle name="Normal 2" xfId="5" xr:uid="{00000000-0005-0000-0000-000007000000}"/>
    <cellStyle name="Normal 2 2 2" xfId="1" xr:uid="{00000000-0005-0000-0000-000008000000}"/>
    <cellStyle name="Normal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view="pageBreakPreview" topLeftCell="A7" zoomScaleNormal="100" zoomScaleSheetLayoutView="100" workbookViewId="0">
      <selection activeCell="L6" sqref="L6"/>
    </sheetView>
  </sheetViews>
  <sheetFormatPr defaultColWidth="9.1796875" defaultRowHeight="13" x14ac:dyDescent="0.35"/>
  <cols>
    <col min="1" max="1" width="9.453125" style="2" customWidth="1"/>
    <col min="2" max="2" width="14.1796875" style="2" customWidth="1"/>
    <col min="3" max="3" width="14.7265625" style="2" customWidth="1"/>
    <col min="4" max="6" width="12.453125" style="2" customWidth="1"/>
    <col min="7" max="7" width="13" style="2" customWidth="1"/>
    <col min="8" max="8" width="15.36328125" style="2" customWidth="1"/>
    <col min="9" max="16384" width="9.1796875" style="2"/>
  </cols>
  <sheetData>
    <row r="1" spans="1:8" ht="32.25" customHeight="1" x14ac:dyDescent="0.35">
      <c r="A1" s="19" t="s">
        <v>24</v>
      </c>
      <c r="B1" s="19"/>
      <c r="C1" s="19"/>
      <c r="D1" s="19"/>
      <c r="E1" s="19"/>
      <c r="F1" s="19"/>
      <c r="G1" s="19"/>
      <c r="H1" s="19"/>
    </row>
    <row r="2" spans="1:8" x14ac:dyDescent="0.35">
      <c r="H2" s="1" t="s">
        <v>7</v>
      </c>
    </row>
    <row r="3" spans="1:8" ht="39.75" customHeight="1" thickBot="1" x14ac:dyDescent="0.4">
      <c r="A3" s="22" t="s">
        <v>27</v>
      </c>
      <c r="B3" s="20" t="s">
        <v>1</v>
      </c>
      <c r="C3" s="21" t="s">
        <v>22</v>
      </c>
      <c r="D3" s="21" t="s">
        <v>2</v>
      </c>
      <c r="E3" s="21" t="s">
        <v>3</v>
      </c>
      <c r="F3" s="21" t="s">
        <v>4</v>
      </c>
      <c r="G3" s="21" t="s">
        <v>5</v>
      </c>
      <c r="H3" s="22" t="s">
        <v>6</v>
      </c>
    </row>
    <row r="4" spans="1:8" ht="22.5" customHeight="1" x14ac:dyDescent="0.35">
      <c r="A4" s="4">
        <v>527201</v>
      </c>
      <c r="B4" s="9" t="s">
        <v>16</v>
      </c>
      <c r="C4" s="10">
        <f>((16*1000)*8500)/1000000000</f>
        <v>0.13600000000000001</v>
      </c>
      <c r="D4" s="10">
        <f>((886*1000)*3100)/1000000000</f>
        <v>2.7465999999999999</v>
      </c>
      <c r="E4" s="11">
        <f>((0*1000)*5500)/1000000000</f>
        <v>0</v>
      </c>
      <c r="F4" s="11">
        <f>((0*1000)*4500)/1000000000</f>
        <v>0</v>
      </c>
      <c r="G4" s="11"/>
      <c r="H4" s="12">
        <f>IF(COUNT(C4,D4,E4,F4,G4)=0,"",SUM(C4,D4,E4,F4,G4))</f>
        <v>2.8826000000000001</v>
      </c>
    </row>
    <row r="5" spans="1:8" ht="22.5" customHeight="1" x14ac:dyDescent="0.35">
      <c r="A5" s="4">
        <v>527202</v>
      </c>
      <c r="B5" s="9" t="s">
        <v>17</v>
      </c>
      <c r="C5" s="10">
        <f>((6030*1000)*8500)/1000000000</f>
        <v>51.255000000000003</v>
      </c>
      <c r="D5" s="10">
        <f>((15518*1000)*3100)/1000000000</f>
        <v>48.105800000000002</v>
      </c>
      <c r="E5" s="11">
        <f>((12*1000)*5500)/1000000000</f>
        <v>6.6000000000000003E-2</v>
      </c>
      <c r="F5" s="11">
        <f>((0*1000)*4500)/1000000000</f>
        <v>0</v>
      </c>
      <c r="G5" s="10"/>
      <c r="H5" s="12">
        <f t="shared" ref="H5:H8" si="0">IF(COUNT(C5,D5,E5,F5,G5)=0,"",SUM(C5,D5,E5,F5,G5))</f>
        <v>99.426800000000014</v>
      </c>
    </row>
    <row r="6" spans="1:8" ht="22.5" customHeight="1" x14ac:dyDescent="0.35">
      <c r="A6" s="4">
        <v>527203</v>
      </c>
      <c r="B6" s="9" t="s">
        <v>18</v>
      </c>
      <c r="C6" s="10">
        <f>((1727*1000)*8500)/1000000000</f>
        <v>14.679500000000001</v>
      </c>
      <c r="D6" s="10">
        <f>((15333*1000)*3100)/1000000000</f>
        <v>47.532299999999999</v>
      </c>
      <c r="E6" s="11">
        <f>((20*1000)*5500)/1000000000</f>
        <v>0.11</v>
      </c>
      <c r="F6" s="11">
        <f>((328*1000)*4500)/1000000000</f>
        <v>1.476</v>
      </c>
      <c r="G6" s="10"/>
      <c r="H6" s="12">
        <f t="shared" si="0"/>
        <v>63.797799999999995</v>
      </c>
    </row>
    <row r="7" spans="1:8" ht="22.5" customHeight="1" x14ac:dyDescent="0.35">
      <c r="A7" s="4">
        <v>527204</v>
      </c>
      <c r="B7" s="9" t="s">
        <v>19</v>
      </c>
      <c r="C7" s="10">
        <f>((5063*1000)*8500)/1000000000</f>
        <v>43.035499999999999</v>
      </c>
      <c r="D7" s="10">
        <f>((14951*1000)*3100)/1000000000</f>
        <v>46.348100000000002</v>
      </c>
      <c r="E7" s="11">
        <f>((46*1000)*5500)/1000000000</f>
        <v>0.253</v>
      </c>
      <c r="F7" s="11">
        <f>((0*1000)*4500)/1000000000</f>
        <v>0</v>
      </c>
      <c r="G7" s="11"/>
      <c r="H7" s="12">
        <f t="shared" si="0"/>
        <v>89.636600000000001</v>
      </c>
    </row>
    <row r="8" spans="1:8" ht="22.5" customHeight="1" x14ac:dyDescent="0.35">
      <c r="A8" s="4">
        <v>527205</v>
      </c>
      <c r="B8" s="9" t="s">
        <v>20</v>
      </c>
      <c r="C8" s="10">
        <f>((2317*1000)*8500)/1000000000</f>
        <v>19.694500000000001</v>
      </c>
      <c r="D8" s="10">
        <f>((3745*1000)*3100)/1000000000</f>
        <v>11.609500000000001</v>
      </c>
      <c r="E8" s="11">
        <f>((20*1000)*5500)/1000000000</f>
        <v>0.11</v>
      </c>
      <c r="F8" s="11">
        <f>((0*1000)*4500)/1000000000</f>
        <v>0</v>
      </c>
      <c r="G8" s="11"/>
      <c r="H8" s="12">
        <f t="shared" si="0"/>
        <v>31.414000000000001</v>
      </c>
    </row>
    <row r="9" spans="1:8" ht="24" customHeight="1" thickBot="1" x14ac:dyDescent="0.4">
      <c r="A9" s="3">
        <v>5272</v>
      </c>
      <c r="B9" s="3" t="s">
        <v>0</v>
      </c>
      <c r="C9" s="13">
        <f>IF(COUNT(C4:C8)=0,"",SUM(C4:C8))</f>
        <v>128.8005</v>
      </c>
      <c r="D9" s="13">
        <f t="shared" ref="D9:H9" si="1">IF(COUNT(D4:D8)=0,"",SUM(D4:D8))</f>
        <v>156.34229999999999</v>
      </c>
      <c r="E9" s="13">
        <f t="shared" si="1"/>
        <v>0.53900000000000003</v>
      </c>
      <c r="F9" s="13">
        <f t="shared" si="1"/>
        <v>1.476</v>
      </c>
      <c r="G9" s="13" t="str">
        <f t="shared" si="1"/>
        <v/>
      </c>
      <c r="H9" s="13">
        <f t="shared" si="1"/>
        <v>287.15780000000001</v>
      </c>
    </row>
    <row r="10" spans="1:8" ht="24" customHeight="1" thickTop="1" x14ac:dyDescent="0.35">
      <c r="A10" s="4">
        <v>5272</v>
      </c>
      <c r="B10" s="4" t="s">
        <v>26</v>
      </c>
      <c r="C10" s="14">
        <v>98.55</v>
      </c>
      <c r="D10" s="14">
        <v>167.31</v>
      </c>
      <c r="E10" s="14">
        <v>0.56999999999999995</v>
      </c>
      <c r="F10" s="14">
        <v>0</v>
      </c>
      <c r="G10" s="14">
        <v>1.54</v>
      </c>
      <c r="H10" s="15">
        <f t="shared" ref="H10" si="2">IF(COUNT(C10,D10,E10,F10,G10)=0,"",SUM(C10,D10,E10,F10,G10))</f>
        <v>267.97000000000003</v>
      </c>
    </row>
    <row r="11" spans="1:8" ht="24" customHeight="1" x14ac:dyDescent="0.35">
      <c r="A11" s="4">
        <v>5272</v>
      </c>
      <c r="B11" s="4" t="s">
        <v>23</v>
      </c>
      <c r="C11" s="14"/>
      <c r="D11" s="14"/>
      <c r="E11" s="14"/>
      <c r="F11" s="14"/>
      <c r="G11" s="14"/>
      <c r="H11" s="16" t="str">
        <f t="shared" ref="H11:H14" si="3">IF(COUNT(C11,D11,E11,F11,G11)=0,"",SUM(C11,D11,E11,F11,G11))</f>
        <v/>
      </c>
    </row>
    <row r="12" spans="1:8" ht="24" customHeight="1" x14ac:dyDescent="0.35">
      <c r="A12" s="4">
        <v>5272</v>
      </c>
      <c r="B12" s="4" t="s">
        <v>21</v>
      </c>
      <c r="C12" s="14">
        <v>215.05</v>
      </c>
      <c r="D12" s="14">
        <v>132.32040000000001</v>
      </c>
      <c r="E12" s="14">
        <v>0.77549999999999997</v>
      </c>
      <c r="F12" s="14">
        <v>6.2234999999999996</v>
      </c>
      <c r="G12" s="14">
        <v>2.72</v>
      </c>
      <c r="H12" s="16">
        <f t="shared" si="3"/>
        <v>357.08940000000007</v>
      </c>
    </row>
    <row r="13" spans="1:8" ht="24" customHeight="1" x14ac:dyDescent="0.35">
      <c r="A13" s="4">
        <v>5272</v>
      </c>
      <c r="B13" s="4" t="s">
        <v>15</v>
      </c>
      <c r="C13" s="14">
        <v>241.62950000000001</v>
      </c>
      <c r="D13" s="14">
        <v>149.01390000000001</v>
      </c>
      <c r="E13" s="14">
        <v>1.0725</v>
      </c>
      <c r="F13" s="14">
        <v>0</v>
      </c>
      <c r="G13" s="14">
        <v>3.47</v>
      </c>
      <c r="H13" s="16">
        <f t="shared" si="3"/>
        <v>395.18590000000006</v>
      </c>
    </row>
    <row r="14" spans="1:8" ht="24" customHeight="1" thickBot="1" x14ac:dyDescent="0.4">
      <c r="A14" s="5">
        <v>5272</v>
      </c>
      <c r="B14" s="5" t="s">
        <v>14</v>
      </c>
      <c r="C14" s="17">
        <v>218.52</v>
      </c>
      <c r="D14" s="17">
        <v>166.07</v>
      </c>
      <c r="E14" s="17">
        <v>2.77</v>
      </c>
      <c r="F14" s="17">
        <v>5.99</v>
      </c>
      <c r="G14" s="17">
        <v>2.84</v>
      </c>
      <c r="H14" s="18">
        <f t="shared" si="3"/>
        <v>396.19</v>
      </c>
    </row>
    <row r="15" spans="1:8" ht="13.5" thickTop="1" x14ac:dyDescent="0.35">
      <c r="A15" s="6" t="s">
        <v>25</v>
      </c>
    </row>
    <row r="17" spans="1:7" x14ac:dyDescent="0.35">
      <c r="A17" s="2" t="s">
        <v>8</v>
      </c>
    </row>
    <row r="18" spans="1:7" x14ac:dyDescent="0.35">
      <c r="B18" s="2" t="s">
        <v>9</v>
      </c>
    </row>
    <row r="19" spans="1:7" x14ac:dyDescent="0.35">
      <c r="B19" s="2" t="s">
        <v>13</v>
      </c>
    </row>
    <row r="20" spans="1:7" x14ac:dyDescent="0.35">
      <c r="B20" s="2" t="s">
        <v>12</v>
      </c>
    </row>
    <row r="21" spans="1:7" x14ac:dyDescent="0.35">
      <c r="B21" s="2" t="s">
        <v>11</v>
      </c>
    </row>
    <row r="22" spans="1:7" x14ac:dyDescent="0.35">
      <c r="B22" s="2" t="s">
        <v>10</v>
      </c>
    </row>
    <row r="29" spans="1:7" x14ac:dyDescent="0.35">
      <c r="C29" s="8"/>
      <c r="D29" s="8"/>
      <c r="E29" s="8"/>
      <c r="F29" s="8"/>
      <c r="G29" s="8"/>
    </row>
    <row r="30" spans="1:7" x14ac:dyDescent="0.35">
      <c r="C30" s="8"/>
      <c r="D30" s="8"/>
      <c r="E30" s="8"/>
      <c r="F30" s="8"/>
      <c r="G30" s="8"/>
    </row>
    <row r="31" spans="1:7" x14ac:dyDescent="0.35">
      <c r="C31" s="8"/>
      <c r="D31" s="8"/>
      <c r="E31" s="8"/>
      <c r="F31" s="8"/>
      <c r="G31" s="8"/>
    </row>
    <row r="32" spans="1:7" x14ac:dyDescent="0.35">
      <c r="C32" s="7"/>
      <c r="D32" s="7"/>
      <c r="E32" s="7"/>
      <c r="F32" s="7"/>
      <c r="G32" s="7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Produksi Tanaman Pangan</vt:lpstr>
      <vt:lpstr>'Nilai Produksi Tanaman Pangan'!Print_Area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2025-06-30T03:36:03Z</dcterms:modified>
</cp:coreProperties>
</file>