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BD502F30-5DB8-434E-B6F0-259BEAAB049F}" xr6:coauthVersionLast="47" xr6:coauthVersionMax="47" xr10:uidLastSave="{00000000-0000-0000-0000-000000000000}"/>
  <bookViews>
    <workbookView xWindow="855" yWindow="600" windowWidth="19635" windowHeight="10920" xr2:uid="{00000000-000D-0000-FFFF-FFFF00000000}"/>
  </bookViews>
  <sheets>
    <sheet name="Nilai Prod Daging Ternak Bsr" sheetId="1" r:id="rId1"/>
  </sheets>
  <definedNames>
    <definedName name="_xlnm.Print_Area" localSheetId="0">'Nilai Prod Daging Ternak Bsr'!$B$1:$K$17</definedName>
  </definedNames>
  <calcPr calcId="191029"/>
</workbook>
</file>

<file path=xl/calcChain.xml><?xml version="1.0" encoding="utf-8"?>
<calcChain xmlns="http://schemas.openxmlformats.org/spreadsheetml/2006/main">
  <c r="J9" i="1" l="1"/>
  <c r="I9" i="1"/>
  <c r="I10" i="1"/>
  <c r="H7" i="1"/>
  <c r="H6" i="1"/>
  <c r="F10" i="1"/>
  <c r="J10" i="1" s="1"/>
  <c r="F9" i="1"/>
  <c r="F8" i="1"/>
  <c r="J8" i="1" s="1"/>
  <c r="F7" i="1"/>
  <c r="J7" i="1" s="1"/>
  <c r="F6" i="1"/>
  <c r="J6" i="1" s="1"/>
  <c r="E10" i="1"/>
  <c r="E9" i="1"/>
  <c r="E8" i="1"/>
  <c r="I8" i="1" s="1"/>
  <c r="E7" i="1"/>
  <c r="I7" i="1" s="1"/>
  <c r="E6" i="1"/>
  <c r="I6" i="1" s="1"/>
  <c r="D10" i="1"/>
  <c r="H10" i="1" s="1"/>
  <c r="D9" i="1"/>
  <c r="H9" i="1" s="1"/>
  <c r="D8" i="1"/>
  <c r="H8" i="1" s="1"/>
  <c r="D7" i="1"/>
  <c r="D6" i="1"/>
  <c r="G15" i="1" l="1"/>
  <c r="G14" i="1"/>
  <c r="G13" i="1"/>
  <c r="G12" i="1"/>
  <c r="G10" i="1"/>
  <c r="G9" i="1"/>
  <c r="G8" i="1"/>
  <c r="G7" i="1"/>
  <c r="G6" i="1"/>
  <c r="J11" i="1"/>
  <c r="I11" i="1"/>
  <c r="H11" i="1"/>
  <c r="F11" i="1"/>
  <c r="E11" i="1"/>
  <c r="D11" i="1"/>
  <c r="K15" i="1"/>
  <c r="K14" i="1"/>
  <c r="K13" i="1"/>
  <c r="K12" i="1"/>
  <c r="K10" i="1"/>
  <c r="K9" i="1"/>
  <c r="K8" i="1"/>
  <c r="K7" i="1"/>
  <c r="K6" i="1"/>
  <c r="K11" i="1" l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1 Kg diasumsikan dengan harga Rp. 120.000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1 Kg diasumsikan dengan harga Rp. 120.000</t>
        </r>
      </text>
    </comment>
    <comment ref="J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1 Kg diasumsikan dengan harga Rp. 120.000</t>
        </r>
      </text>
    </comment>
  </commentList>
</comments>
</file>

<file path=xl/sharedStrings.xml><?xml version="1.0" encoding="utf-8"?>
<sst xmlns="http://schemas.openxmlformats.org/spreadsheetml/2006/main" count="27" uniqueCount="26">
  <si>
    <t>NO</t>
  </si>
  <si>
    <t>KOTA BIMA</t>
  </si>
  <si>
    <t xml:space="preserve">KECAMATAN </t>
  </si>
  <si>
    <t>JUMLAH dan NILAI PRODUKSI DAGING HEWAN TERNAK BESAR</t>
  </si>
  <si>
    <t>JUMLAH PRODUKSI
(Ton)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</si>
  <si>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</si>
  <si>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</si>
  <si>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</si>
  <si>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</si>
  <si>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</si>
  <si>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</si>
  <si>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</si>
  <si>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2018</t>
  </si>
  <si>
    <t>Tahun 2021</t>
  </si>
  <si>
    <t>Sumber Data : Dinas Pertanian dan Peternakan Kota Bima, Tahun 2023</t>
  </si>
  <si>
    <t>-</t>
  </si>
  <si>
    <t>NILAI PRODUKSI
(Miliar Rupiah)</t>
  </si>
  <si>
    <t>JUMLAH
PRODUKSI
DAGING
TERNAK BESAR
( Ton )</t>
  </si>
  <si>
    <t>DAGING
KERBAU
( Ton )</t>
  </si>
  <si>
    <t>DAGING
KUDA
( Ton )</t>
  </si>
  <si>
    <t xml:space="preserve"> DAGING
SAPI
( Ton )</t>
  </si>
  <si>
    <t xml:space="preserve"> DAGING
SAPI
(Miliar Rupiah)</t>
  </si>
  <si>
    <t>DAGING
KERBAU
(Miliar Rupiah)</t>
  </si>
  <si>
    <t>DAGING
KUDA
(Miliar Rupiah)</t>
  </si>
  <si>
    <t>JUMLAH NILAI
PRODUKSI
DAGING
TERNAK BESAR
(Miliar Rupiah)</t>
  </si>
  <si>
    <t>Jumlah Produksi dan Nilai Produksi Daging Hewan Ternak Besar di Kota Bima Tahun 2022, dirinci menurut Jenis Ternak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</si>
</sst>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. &quot;* #,##0.00_);_(&quot;Rp. &quot;* \(#,##0.00\);_(&quot;Rp. &quot;* &quot;-&quot;??_);_(@_)"/>
    <numFmt numFmtId="167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charset val="1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8" fillId="0" borderId="3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164" fontId="8" fillId="0" borderId="0" xfId="1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center" vertical="center" shrinkToFit="1"/>
      <protection locked="0"/>
    </xf>
    <xf numFmtId="4" fontId="10" fillId="0" borderId="0" xfId="0" applyNumberFormat="1" applyFont="1" applyAlignment="1" applyProtection="1">
      <alignment horizontal="center" vertical="center" wrapText="1"/>
      <protection locked="0"/>
    </xf>
    <xf numFmtId="4" fontId="8" fillId="0" borderId="3" xfId="9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center" vertical="center" shrinkToFit="1"/>
      <protection hidden="1"/>
    </xf>
    <xf numFmtId="4" fontId="8" fillId="0" borderId="3" xfId="8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</xf>
    <xf numFmtId="4" fontId="9" fillId="3" borderId="4" xfId="10" applyNumberFormat="1" applyFont="1" applyFill="1" applyBorder="1" applyAlignment="1" applyProtection="1">
      <alignment horizontal="center" vertical="center" wrapText="1"/>
    </xf>
    <xf numFmtId="4" fontId="8" fillId="0" borderId="3" xfId="9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11">
    <cellStyle name="Comma [0]" xfId="10" builtinId="6"/>
    <cellStyle name="Comma 2" xfId="4" xr:uid="{00000000-0005-0000-0000-000001000000}"/>
    <cellStyle name="Comma 3" xfId="6" xr:uid="{00000000-0005-0000-0000-000002000000}"/>
    <cellStyle name="Currency" xfId="8" builtinId="4"/>
    <cellStyle name="Currency [0]" xfId="9" builtinId="7"/>
    <cellStyle name="Normal" xfId="0" builtinId="0"/>
    <cellStyle name="Normal 10 2 2" xfId="2" xr:uid="{00000000-0005-0000-0000-000006000000}"/>
    <cellStyle name="Normal 14" xfId="3" xr:uid="{00000000-0005-0000-0000-000007000000}"/>
    <cellStyle name="Normal 2" xfId="5" xr:uid="{00000000-0005-0000-0000-000008000000}"/>
    <cellStyle name="Normal 2 2 2" xfId="1" xr:uid="{00000000-0005-0000-0000-000009000000}"/>
    <cellStyle name="Normal 3" xfId="7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"/>
  <sheetViews>
    <sheetView showGridLines="0" tabSelected="1" view="pageBreakPreview" zoomScaleNormal="100" zoomScaleSheetLayoutView="100" workbookViewId="0">
      <selection activeCell="P8" sqref="P8"/>
    </sheetView>
  </sheetViews>
  <sheetFormatPr defaultRowHeight="12.75" x14ac:dyDescent="0.25"/>
  <cols>
    <col min="1" max="1" width="9.140625" style="1"/>
    <col min="2" max="2" width="6.28515625" style="1" customWidth="1"/>
    <col min="3" max="3" width="16.42578125" style="1" customWidth="1"/>
    <col min="4" max="10" width="12.5703125" style="1" customWidth="1"/>
    <col min="11" max="11" width="14.5703125" style="1" customWidth="1"/>
    <col min="12" max="16384" width="9.140625" style="1"/>
  </cols>
  <sheetData>
    <row r="1" spans="2:11" ht="31.5" customHeight="1" x14ac:dyDescent="0.25">
      <c r="B1" s="25" t="s">
        <v>25</v>
      </c>
      <c r="C1" s="25"/>
      <c r="D1" s="25"/>
      <c r="E1" s="25"/>
      <c r="F1" s="25"/>
      <c r="G1" s="25"/>
      <c r="H1" s="25"/>
      <c r="I1" s="25"/>
      <c r="J1" s="25"/>
      <c r="K1" s="25"/>
    </row>
    <row r="3" spans="2:11" ht="22.5" customHeight="1" x14ac:dyDescent="0.25">
      <c r="B3" s="26" t="s">
        <v>0</v>
      </c>
      <c r="C3" s="26" t="s">
        <v>2</v>
      </c>
      <c r="D3" s="29" t="s">
        <v>3</v>
      </c>
      <c r="E3" s="29"/>
      <c r="F3" s="29"/>
      <c r="G3" s="29"/>
      <c r="H3" s="29"/>
      <c r="I3" s="29"/>
      <c r="J3" s="29"/>
      <c r="K3" s="29"/>
    </row>
    <row r="4" spans="2:11" ht="29.25" customHeight="1" x14ac:dyDescent="0.25">
      <c r="B4" s="27"/>
      <c r="C4" s="27"/>
      <c r="D4" s="30" t="s">
        <v>4</v>
      </c>
      <c r="E4" s="30"/>
      <c r="F4" s="30"/>
      <c r="G4" s="31" t="s">
        <v>17</v>
      </c>
      <c r="H4" s="30" t="s">
        <v>16</v>
      </c>
      <c r="I4" s="30"/>
      <c r="J4" s="30"/>
      <c r="K4" s="31" t="s">
        <v>24</v>
      </c>
    </row>
    <row r="5" spans="2:11" ht="42" customHeight="1" thickBot="1" x14ac:dyDescent="0.3">
      <c r="B5" s="28"/>
      <c r="C5" s="28"/>
      <c r="D5" s="16" t="s">
        <v>20</v>
      </c>
      <c r="E5" s="16" t="s">
        <v>18</v>
      </c>
      <c r="F5" s="16" t="s">
        <v>19</v>
      </c>
      <c r="G5" s="32"/>
      <c r="H5" s="16" t="s">
        <v>21</v>
      </c>
      <c r="I5" s="16" t="s">
        <v>22</v>
      </c>
      <c r="J5" s="16" t="s">
        <v>23</v>
      </c>
      <c r="K5" s="32"/>
    </row>
    <row r="6" spans="2:11" ht="22.5" customHeight="1" thickTop="1" x14ac:dyDescent="0.25">
      <c r="B6" s="17">
        <v>1</v>
      </c>
      <c r="C6" s="18" t="s">
        <v>7</v>
      </c>
      <c r="D6" s="19">
        <f>16462/1000</f>
        <v>16.462</v>
      </c>
      <c r="E6" s="19">
        <f>333/1000</f>
        <v>0.33300000000000002</v>
      </c>
      <c r="F6" s="19">
        <f>455/1000</f>
        <v>0.45500000000000002</v>
      </c>
      <c r="G6" s="20">
        <f>IF(COUNT(D6:F6)=0,"",SUM(D6:F6))</f>
        <v>17.249999999999996</v>
      </c>
      <c r="H6" s="21">
        <f>(((D6*1000)*120000)/1000000000)</f>
        <v>1.9754400000000001</v>
      </c>
      <c r="I6" s="21">
        <f t="shared" ref="I6:J10" si="0">(((E6*1000)*120000)/1000000000)</f>
        <v>3.9960000000000002E-2</v>
      </c>
      <c r="J6" s="21">
        <f t="shared" si="0"/>
        <v>5.4600000000000003E-2</v>
      </c>
      <c r="K6" s="22">
        <f>IF(COUNT(H6:J6)=0,"",SUM(H6:J6))</f>
        <v>2.0700000000000003</v>
      </c>
    </row>
    <row r="7" spans="2:11" ht="22.5" customHeight="1" x14ac:dyDescent="0.25">
      <c r="B7" s="17">
        <v>2</v>
      </c>
      <c r="C7" s="18" t="s">
        <v>8</v>
      </c>
      <c r="D7" s="19">
        <f>144202/1000</f>
        <v>144.202</v>
      </c>
      <c r="E7" s="19">
        <f>3239/1000</f>
        <v>3.2389999999999999</v>
      </c>
      <c r="F7" s="19">
        <f>1301/1000</f>
        <v>1.3009999999999999</v>
      </c>
      <c r="G7" s="20">
        <f t="shared" ref="G7:G10" si="1">IF(COUNT(D7:F7)=0,"",SUM(D7:F7))</f>
        <v>148.74199999999999</v>
      </c>
      <c r="H7" s="21">
        <f t="shared" ref="H7:H10" si="2">(((D7*1000)*120000)/1000000000)</f>
        <v>17.30424</v>
      </c>
      <c r="I7" s="21">
        <f t="shared" si="0"/>
        <v>0.38868000000000003</v>
      </c>
      <c r="J7" s="21">
        <f t="shared" si="0"/>
        <v>0.15612000000000001</v>
      </c>
      <c r="K7" s="22">
        <f t="shared" ref="K7:K10" si="3">IF(COUNT(H7:J7)=0,"",SUM(H7:J7))</f>
        <v>17.849040000000002</v>
      </c>
    </row>
    <row r="8" spans="2:11" ht="22.5" customHeight="1" x14ac:dyDescent="0.25">
      <c r="B8" s="17">
        <v>3</v>
      </c>
      <c r="C8" s="18" t="s">
        <v>9</v>
      </c>
      <c r="D8" s="19">
        <f>102739/1000</f>
        <v>102.739</v>
      </c>
      <c r="E8" s="19">
        <f>1838/1000</f>
        <v>1.8380000000000001</v>
      </c>
      <c r="F8" s="19">
        <f>1450/1000</f>
        <v>1.45</v>
      </c>
      <c r="G8" s="20">
        <f t="shared" si="1"/>
        <v>106.027</v>
      </c>
      <c r="H8" s="21">
        <f t="shared" si="2"/>
        <v>12.32868</v>
      </c>
      <c r="I8" s="21">
        <f t="shared" si="0"/>
        <v>0.22056000000000001</v>
      </c>
      <c r="J8" s="21">
        <f t="shared" si="0"/>
        <v>0.17399999999999999</v>
      </c>
      <c r="K8" s="22">
        <f t="shared" si="3"/>
        <v>12.723240000000001</v>
      </c>
    </row>
    <row r="9" spans="2:11" ht="22.5" customHeight="1" x14ac:dyDescent="0.25">
      <c r="B9" s="17">
        <v>4</v>
      </c>
      <c r="C9" s="18" t="s">
        <v>10</v>
      </c>
      <c r="D9" s="19">
        <f>90545/1000</f>
        <v>90.545000000000002</v>
      </c>
      <c r="E9" s="19">
        <f>1102/1000</f>
        <v>1.1020000000000001</v>
      </c>
      <c r="F9" s="19">
        <f>1086/1000</f>
        <v>1.0860000000000001</v>
      </c>
      <c r="G9" s="20">
        <f t="shared" si="1"/>
        <v>92.733000000000004</v>
      </c>
      <c r="H9" s="21">
        <f t="shared" si="2"/>
        <v>10.865399999999999</v>
      </c>
      <c r="I9" s="21">
        <f t="shared" si="0"/>
        <v>0.13224</v>
      </c>
      <c r="J9" s="21">
        <f t="shared" si="0"/>
        <v>0.13031999999999999</v>
      </c>
      <c r="K9" s="22">
        <f t="shared" si="3"/>
        <v>11.127959999999998</v>
      </c>
    </row>
    <row r="10" spans="2:11" ht="22.5" customHeight="1" x14ac:dyDescent="0.25">
      <c r="B10" s="17">
        <v>5</v>
      </c>
      <c r="C10" s="18" t="s">
        <v>11</v>
      </c>
      <c r="D10" s="19">
        <f>57619/1000</f>
        <v>57.619</v>
      </c>
      <c r="E10" s="19">
        <f>505/1000</f>
        <v>0.505</v>
      </c>
      <c r="F10" s="19">
        <f>1473/1000</f>
        <v>1.4730000000000001</v>
      </c>
      <c r="G10" s="20">
        <f t="shared" si="1"/>
        <v>59.597000000000001</v>
      </c>
      <c r="H10" s="21">
        <f t="shared" si="2"/>
        <v>6.9142799999999998</v>
      </c>
      <c r="I10" s="21">
        <f t="shared" si="0"/>
        <v>6.0600000000000001E-2</v>
      </c>
      <c r="J10" s="21">
        <f t="shared" si="0"/>
        <v>0.17676</v>
      </c>
      <c r="K10" s="22">
        <f t="shared" si="3"/>
        <v>7.1516399999999996</v>
      </c>
    </row>
    <row r="11" spans="2:11" ht="24" customHeight="1" thickBot="1" x14ac:dyDescent="0.3">
      <c r="B11" s="14"/>
      <c r="C11" s="15" t="s">
        <v>1</v>
      </c>
      <c r="D11" s="23">
        <f>IF(COUNT(D6:D10)=0,"",SUM(D6:D10))</f>
        <v>411.56700000000001</v>
      </c>
      <c r="E11" s="23">
        <f t="shared" ref="E11:K11" si="4">IF(COUNT(E6:E10)=0,"",SUM(E6:E10))</f>
        <v>7.0170000000000003</v>
      </c>
      <c r="F11" s="23">
        <f t="shared" si="4"/>
        <v>5.7649999999999997</v>
      </c>
      <c r="G11" s="23">
        <f t="shared" si="4"/>
        <v>424.34899999999999</v>
      </c>
      <c r="H11" s="23">
        <f t="shared" si="4"/>
        <v>49.388039999999997</v>
      </c>
      <c r="I11" s="23">
        <f t="shared" si="4"/>
        <v>0.84204000000000001</v>
      </c>
      <c r="J11" s="23">
        <f t="shared" si="4"/>
        <v>0.69179999999999997</v>
      </c>
      <c r="K11" s="23">
        <f t="shared" si="4"/>
        <v>50.921880000000002</v>
      </c>
    </row>
    <row r="12" spans="2:11" ht="19.5" customHeight="1" x14ac:dyDescent="0.25">
      <c r="C12" s="5" t="s">
        <v>13</v>
      </c>
      <c r="D12" s="8"/>
      <c r="E12" s="9"/>
      <c r="F12" s="8"/>
      <c r="G12" s="11" t="str">
        <f t="shared" ref="G12:G15" si="5">IF(COUNT(D12:F12)=0,"",SUM(D12:F12))</f>
        <v/>
      </c>
      <c r="H12" s="8"/>
      <c r="I12" s="9"/>
      <c r="J12" s="8"/>
      <c r="K12" s="11" t="str">
        <f t="shared" ref="K12:K15" si="6">IF(COUNT(H12:J12)=0,"",SUM(H12:J12))</f>
        <v/>
      </c>
    </row>
    <row r="13" spans="2:11" ht="19.5" customHeight="1" x14ac:dyDescent="0.25">
      <c r="C13" s="5" t="s">
        <v>6</v>
      </c>
      <c r="D13" s="8">
        <v>26.783999999999999</v>
      </c>
      <c r="E13" s="9">
        <v>0.86599999999999999</v>
      </c>
      <c r="F13" s="8">
        <v>9.8000000000000004E-2</v>
      </c>
      <c r="G13" s="11">
        <f t="shared" si="5"/>
        <v>27.747999999999998</v>
      </c>
      <c r="H13" s="8">
        <v>3.21408</v>
      </c>
      <c r="I13" s="9">
        <v>0.10392</v>
      </c>
      <c r="J13" s="8">
        <v>1.176E-2</v>
      </c>
      <c r="K13" s="11">
        <f t="shared" si="6"/>
        <v>3.3297600000000003</v>
      </c>
    </row>
    <row r="14" spans="2:11" ht="19.5" customHeight="1" x14ac:dyDescent="0.25">
      <c r="C14" s="5" t="s">
        <v>5</v>
      </c>
      <c r="D14" s="8">
        <v>257.233</v>
      </c>
      <c r="E14" s="9" t="s">
        <v>15</v>
      </c>
      <c r="F14" s="8">
        <v>0.999</v>
      </c>
      <c r="G14" s="11">
        <f t="shared" si="5"/>
        <v>258.23200000000003</v>
      </c>
      <c r="H14" s="8">
        <v>30.86796</v>
      </c>
      <c r="I14" s="9" t="s">
        <v>15</v>
      </c>
      <c r="J14" s="8">
        <v>0.11988</v>
      </c>
      <c r="K14" s="11">
        <f t="shared" si="6"/>
        <v>30.987839999999998</v>
      </c>
    </row>
    <row r="15" spans="2:11" ht="19.5" customHeight="1" thickBot="1" x14ac:dyDescent="0.3">
      <c r="B15" s="2"/>
      <c r="C15" s="6" t="s">
        <v>12</v>
      </c>
      <c r="D15" s="3"/>
      <c r="E15" s="4"/>
      <c r="F15" s="4"/>
      <c r="G15" s="12" t="str">
        <f t="shared" si="5"/>
        <v/>
      </c>
      <c r="H15" s="10"/>
      <c r="I15" s="10"/>
      <c r="J15" s="10"/>
      <c r="K15" s="24" t="str">
        <f t="shared" si="6"/>
        <v/>
      </c>
    </row>
    <row r="16" spans="2:11" ht="13.5" thickTop="1" x14ac:dyDescent="0.25">
      <c r="B16" s="13" t="s">
        <v>14</v>
      </c>
    </row>
    <row r="18" spans="8:10" x14ac:dyDescent="0.25">
      <c r="H18" s="7"/>
      <c r="I18" s="7"/>
      <c r="J18" s="7"/>
    </row>
    <row r="20" spans="8:10" x14ac:dyDescent="0.25">
      <c r="H20" s="7"/>
      <c r="I20" s="7"/>
      <c r="J20" s="7"/>
    </row>
  </sheetData>
  <sheetProtection password="C653" sheet="1" objects="1" scenarios="1" formatCells="0"/>
  <mergeCells count="8">
    <mergeCell ref="B1:K1"/>
    <mergeCell ref="C3:C5"/>
    <mergeCell ref="B3:B5"/>
    <mergeCell ref="D3:K3"/>
    <mergeCell ref="D4:F4"/>
    <mergeCell ref="G4:G5"/>
    <mergeCell ref="H4:J4"/>
    <mergeCell ref="K4:K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 Daging Ternak Bsr</vt:lpstr>
      <vt:lpstr>'Nilai Prod Daging Ternak Bsr'!Print_Area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2023-05-02T07:24:47Z</dcterms:modified>
</cp:coreProperties>
</file>