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15" windowHeight="7815"/>
  </bookViews>
  <sheets>
    <sheet name="Konsumsi Energi dan Pro" sheetId="1" r:id="rId1"/>
  </sheets>
  <definedNames>
    <definedName name="_xlnm.Print_Area" localSheetId="0">'Konsumsi Energi dan Pro'!$B$1:$G$20</definedName>
  </definedName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D8" i="1"/>
  <c r="D7" i="1"/>
  <c r="D6" i="1"/>
  <c r="D5" i="1"/>
  <c r="D4" i="1"/>
  <c r="F9" i="1" l="1"/>
  <c r="E5" i="1" l="1"/>
  <c r="E13" i="1" l="1"/>
  <c r="E12" i="1"/>
  <c r="E11" i="1"/>
  <c r="E8" i="1"/>
  <c r="E7" i="1"/>
  <c r="E6" i="1"/>
  <c r="E4" i="1"/>
  <c r="G13" i="1" l="1"/>
  <c r="G12" i="1"/>
  <c r="G11" i="1"/>
  <c r="G9" i="1"/>
  <c r="G8" i="1"/>
  <c r="G7" i="1"/>
  <c r="G6" i="1"/>
  <c r="G5" i="1"/>
  <c r="G4" i="1"/>
  <c r="D9" i="1"/>
  <c r="E9" i="1" s="1"/>
</calcChain>
</file>

<file path=xl/sharedStrings.xml><?xml version="1.0" encoding="utf-8"?>
<sst xmlns="http://schemas.openxmlformats.org/spreadsheetml/2006/main" count="24" uniqueCount="24">
  <si>
    <t>NO</t>
  </si>
  <si>
    <t>URAIAN</t>
  </si>
  <si>
    <t xml:space="preserve"> </t>
  </si>
  <si>
    <t>KOTA BIMA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</si>
  <si>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</si>
  <si>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</si>
  <si>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</si>
  <si>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</si>
  <si>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</si>
  <si>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</si>
  <si>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</si>
  <si>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</si>
  <si>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r>
      <rPr>
        <b/>
        <sz val="10"/>
        <color theme="1"/>
        <rFont val="Calibri"/>
        <family val="2"/>
        <scheme val="minor"/>
      </rPr>
      <t>KONSUMSI
ENERGI</t>
    </r>
    <r>
      <rPr>
        <b/>
        <sz val="8"/>
        <color theme="1"/>
        <rFont val="Calibri"/>
        <family val="2"/>
        <scheme val="minor"/>
      </rPr>
      <t xml:space="preserve">
(kkal/kap/hari)</t>
    </r>
  </si>
  <si>
    <r>
      <rPr>
        <b/>
        <sz val="10"/>
        <color theme="1"/>
        <rFont val="Calibri"/>
        <family val="2"/>
        <scheme val="minor"/>
      </rPr>
      <t>KONSUMSI
PROTEIN</t>
    </r>
    <r>
      <rPr>
        <b/>
        <sz val="8"/>
        <color theme="1"/>
        <rFont val="Calibri"/>
        <family val="2"/>
        <scheme val="minor"/>
      </rPr>
      <t xml:space="preserve">
(gr/kap/hari)</t>
    </r>
  </si>
  <si>
    <r>
      <rPr>
        <b/>
        <sz val="10"/>
        <color theme="1"/>
        <rFont val="Calibri"/>
        <family val="2"/>
        <scheme val="minor"/>
      </rPr>
      <t>TINGKAT
KONSUMSI
PROTEIN</t>
    </r>
    <r>
      <rPr>
        <b/>
        <sz val="8"/>
        <color theme="1"/>
        <rFont val="Calibri"/>
        <family val="2"/>
        <scheme val="minor"/>
      </rPr>
      <t xml:space="preserve">
(% dari 57 gr/kap/hari)</t>
    </r>
  </si>
  <si>
    <r>
      <rPr>
        <b/>
        <sz val="10"/>
        <color theme="1"/>
        <rFont val="Calibri"/>
        <family val="2"/>
        <scheme val="minor"/>
      </rPr>
      <t>TINGKAT
KONSUMSI ENERGI</t>
    </r>
    <r>
      <rPr>
        <b/>
        <sz val="8"/>
        <color theme="1"/>
        <rFont val="Calibri"/>
        <family val="2"/>
        <scheme val="minor"/>
      </rPr>
      <t xml:space="preserve">
(% dari 2.100 kkal/kap/hari)</t>
    </r>
  </si>
  <si>
    <t>KET :</t>
  </si>
  <si>
    <t>Permenkes) No 28 Tahun 2019</t>
  </si>
  <si>
    <t>AKG = Angka Kecukupan Gizi</t>
  </si>
  <si>
    <t>: AKG Tingkat Ketersediaan Protein = 57 gr/kap/hr</t>
  </si>
  <si>
    <t>Jumlah Konsumsi Energi dan Protein di Kota Bima Tahun 2023 di rinci per Kecamatan</t>
  </si>
  <si>
    <t>Tahun 2022</t>
  </si>
  <si>
    <t>Sumber : Dinas Ketahanan Pangan Kota Bima, Tahun 2024</t>
  </si>
  <si>
    <t>: AKG Tingkat Konsumsi Energi = 2.100 kkal/kap/hr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</si>
</sst>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showGridLines="0" tabSelected="1" view="pageBreakPreview" topLeftCell="A4" zoomScaleNormal="100" zoomScaleSheetLayoutView="100" workbookViewId="0">
      <selection activeCell="D18" sqref="D18"/>
    </sheetView>
  </sheetViews>
  <sheetFormatPr defaultColWidth="9.140625" defaultRowHeight="12.75"/>
  <cols>
    <col min="1" max="1" width="9.140625" style="3"/>
    <col min="2" max="2" width="7.5703125" style="3" customWidth="1"/>
    <col min="3" max="3" width="16.7109375" style="3" customWidth="1"/>
    <col min="4" max="7" width="19" style="3" customWidth="1"/>
    <col min="8" max="16384" width="9.140625" style="3"/>
  </cols>
  <sheetData>
    <row r="1" spans="2:8" ht="25.5" customHeight="1">
      <c r="B1" s="24" t="s">
        <v>20</v>
      </c>
      <c r="C1" s="24"/>
      <c r="D1" s="24"/>
      <c r="E1" s="24"/>
      <c r="F1" s="24"/>
      <c r="G1" s="24"/>
    </row>
    <row r="3" spans="2:8" ht="66" customHeight="1" thickBot="1">
      <c r="B3" s="10" t="s">
        <v>0</v>
      </c>
      <c r="C3" s="11" t="s">
        <v>1</v>
      </c>
      <c r="D3" s="12" t="s">
        <v>12</v>
      </c>
      <c r="E3" s="12" t="s">
        <v>15</v>
      </c>
      <c r="F3" s="12" t="s">
        <v>13</v>
      </c>
      <c r="G3" s="12" t="s">
        <v>14</v>
      </c>
      <c r="H3" s="4"/>
    </row>
    <row r="4" spans="2:8" ht="20.25" customHeight="1" thickTop="1">
      <c r="B4" s="4">
        <v>1</v>
      </c>
      <c r="C4" s="5" t="s">
        <v>7</v>
      </c>
      <c r="D4" s="1">
        <f>19.62*1965/100</f>
        <v>385.53300000000002</v>
      </c>
      <c r="E4" s="19">
        <f>IF(D4="","",IF(SUM(D4)=0,0,D4/2100*100))</f>
        <v>18.358714285714285</v>
      </c>
      <c r="F4" s="1">
        <f>19.62*58.9/100</f>
        <v>11.556179999999999</v>
      </c>
      <c r="G4" s="19">
        <f>IF(F4="","",IF(SUM(F4)=0,0,F4/57*100))</f>
        <v>20.274000000000001</v>
      </c>
    </row>
    <row r="5" spans="2:8" ht="20.25" customHeight="1">
      <c r="B5" s="4">
        <v>2</v>
      </c>
      <c r="C5" s="5" t="s">
        <v>8</v>
      </c>
      <c r="D5" s="1">
        <f>11.97*1965/100</f>
        <v>235.21050000000002</v>
      </c>
      <c r="E5" s="19">
        <f>IF(D5="","",IF(SUM(D5)=0,0,D5/2100*100))</f>
        <v>11.2005</v>
      </c>
      <c r="F5" s="1">
        <f>11.97*58.9/100</f>
        <v>7.0503299999999998</v>
      </c>
      <c r="G5" s="19">
        <f t="shared" ref="G5:G9" si="0">IF(F5="","",IF(SUM(F5)=0,0,F5/57*100))</f>
        <v>12.369</v>
      </c>
    </row>
    <row r="6" spans="2:8" ht="20.25" customHeight="1">
      <c r="B6" s="4">
        <v>3</v>
      </c>
      <c r="C6" s="5" t="s">
        <v>9</v>
      </c>
      <c r="D6" s="1">
        <f>22.09*1965/100</f>
        <v>434.06849999999997</v>
      </c>
      <c r="E6" s="19">
        <f t="shared" ref="E6:E9" si="1">IF(D6="","",IF(SUM(D6)=0,0,D6/2100*100))</f>
        <v>20.669928571428571</v>
      </c>
      <c r="F6" s="1">
        <f>22.09*58.9/100</f>
        <v>13.011009999999999</v>
      </c>
      <c r="G6" s="19">
        <f t="shared" si="0"/>
        <v>22.826333333333331</v>
      </c>
    </row>
    <row r="7" spans="2:8" ht="20.25" customHeight="1">
      <c r="B7" s="4">
        <v>4</v>
      </c>
      <c r="C7" s="5" t="s">
        <v>10</v>
      </c>
      <c r="D7" s="1">
        <f>24.85*1965/100</f>
        <v>488.30250000000001</v>
      </c>
      <c r="E7" s="19">
        <f t="shared" si="1"/>
        <v>23.252500000000001</v>
      </c>
      <c r="F7" s="1">
        <f>24.85*58.9/100</f>
        <v>14.636649999999999</v>
      </c>
      <c r="G7" s="19">
        <f t="shared" si="0"/>
        <v>25.678333333333331</v>
      </c>
    </row>
    <row r="8" spans="2:8" ht="20.25" customHeight="1">
      <c r="B8" s="4">
        <v>5</v>
      </c>
      <c r="C8" s="5" t="s">
        <v>11</v>
      </c>
      <c r="D8" s="1">
        <f>21.47*1965/100</f>
        <v>421.88549999999998</v>
      </c>
      <c r="E8" s="19">
        <f t="shared" si="1"/>
        <v>20.089785714285714</v>
      </c>
      <c r="F8" s="1">
        <f>21.47*58.9/100</f>
        <v>12.645829999999998</v>
      </c>
      <c r="G8" s="19">
        <f t="shared" si="0"/>
        <v>22.185666666666666</v>
      </c>
    </row>
    <row r="9" spans="2:8" ht="24.75" customHeight="1" thickBot="1">
      <c r="B9" s="14" t="s">
        <v>2</v>
      </c>
      <c r="C9" s="15" t="s">
        <v>3</v>
      </c>
      <c r="D9" s="20">
        <f>IF(SUM(D4:D8)=0,0,SUM(D4:D8))</f>
        <v>1965</v>
      </c>
      <c r="E9" s="20">
        <f t="shared" si="1"/>
        <v>93.571428571428569</v>
      </c>
      <c r="F9" s="20">
        <f>IF(SUM(F4:F8)=0,0,SUM(F4:F8))</f>
        <v>58.9</v>
      </c>
      <c r="G9" s="20">
        <f t="shared" si="0"/>
        <v>103.33333333333331</v>
      </c>
    </row>
    <row r="10" spans="2:8" ht="18" customHeight="1">
      <c r="B10" s="13"/>
      <c r="C10" s="16" t="s">
        <v>21</v>
      </c>
      <c r="D10" s="9">
        <v>2025.86</v>
      </c>
      <c r="E10" s="21">
        <v>96.47</v>
      </c>
      <c r="F10" s="9">
        <v>65.55</v>
      </c>
      <c r="G10" s="21">
        <v>115</v>
      </c>
    </row>
    <row r="11" spans="2:8" ht="18" customHeight="1">
      <c r="B11" s="6"/>
      <c r="C11" s="17" t="s">
        <v>4</v>
      </c>
      <c r="D11" s="9">
        <v>2318.3776205747299</v>
      </c>
      <c r="E11" s="21">
        <f>IF(D11="","",IF(SUM(D11)=0,0,D11/2100*100))</f>
        <v>110.39893431308239</v>
      </c>
      <c r="F11" s="9">
        <v>71.783901406226505</v>
      </c>
      <c r="G11" s="21">
        <f>IF(F11="","",IF(SUM(F11)=0,0,F11/57*100))</f>
        <v>125.93666913373072</v>
      </c>
    </row>
    <row r="12" spans="2:8" ht="18" customHeight="1">
      <c r="B12" s="6"/>
      <c r="C12" s="17" t="s">
        <v>5</v>
      </c>
      <c r="D12" s="9">
        <v>2367.35545243352</v>
      </c>
      <c r="E12" s="21">
        <f>IF(D12="","",IF(SUM(D12)=0,0,D12/2100*100))</f>
        <v>112.7312120206438</v>
      </c>
      <c r="F12" s="9">
        <v>73.1733313684298</v>
      </c>
      <c r="G12" s="21">
        <f>IF(F12="","",IF(SUM(F12)=0,0,F12/57*100))</f>
        <v>128.37426555864877</v>
      </c>
    </row>
    <row r="13" spans="2:8" ht="18" customHeight="1" thickBot="1">
      <c r="B13" s="7"/>
      <c r="C13" s="18" t="s">
        <v>6</v>
      </c>
      <c r="D13" s="8">
        <v>2367.4</v>
      </c>
      <c r="E13" s="22">
        <f>IF(D13="","",IF(SUM(D13)=0,0,D13/2100*100))</f>
        <v>112.73333333333333</v>
      </c>
      <c r="F13" s="8">
        <v>73.2</v>
      </c>
      <c r="G13" s="22">
        <f>IF(F13="","",IF(SUM(F13)=0,0,F13/57*100))</f>
        <v>128.42105263157896</v>
      </c>
    </row>
    <row r="14" spans="2:8" ht="13.5" thickTop="1">
      <c r="B14" s="2" t="s">
        <v>22</v>
      </c>
    </row>
    <row r="16" spans="2:8">
      <c r="B16" s="3" t="s">
        <v>16</v>
      </c>
    </row>
    <row r="17" spans="2:4">
      <c r="B17" s="23" t="s">
        <v>17</v>
      </c>
      <c r="D17" s="3" t="s">
        <v>23</v>
      </c>
    </row>
    <row r="18" spans="2:4">
      <c r="D18" s="3" t="s">
        <v>19</v>
      </c>
    </row>
    <row r="19" spans="2:4">
      <c r="B19" s="3" t="s">
        <v>18</v>
      </c>
    </row>
  </sheetData>
  <sheetProtection formatCells="0"/>
  <mergeCells count="1"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Konsumsi Energi dan Pro</vt:lpstr>
      <vt:lpstr>'Konsumsi Energi dan Pro'!Print_Area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2020-03-23T02:02:00Z</cp:lastPrinted>
  <dcterms:created xsi:type="dcterms:W3CDTF">2020-03-22T08:48:00Z</dcterms:created>
  <dcterms:modified xsi:type="dcterms:W3CDTF">2024-05-22T01:10:26Z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C2C6A501AAC743798BA62E16B04D8A8E</vt:lpwstr>
  </property>
  <property fmtid="{D5CDD505-2E9C-101B-9397-08002B2CF9AE}" pid="3" name="KSOProductBuildVer">
    <vt:lpwstr>1057-11.2.0.11486</vt:lpwstr>
  </property>
</Properties>
</file>