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Kunjungan ke Yankes" sheetId="1" r:id="rId1"/>
  </sheets>
  <calcPr calcId="144525"/>
</workbook>
</file>

<file path=xl/calcChain.xml><?xml version="1.0" encoding="utf-8"?>
<calcChain xmlns="http://schemas.openxmlformats.org/spreadsheetml/2006/main">
  <c r="P4" i="1" l="1"/>
  <c r="P15" i="1"/>
  <c r="P20" i="1"/>
  <c r="P19" i="1"/>
  <c r="P18" i="1"/>
  <c r="P17" i="1"/>
  <c r="P16" i="1"/>
  <c r="P14" i="1"/>
  <c r="P13" i="1"/>
  <c r="P12" i="1"/>
  <c r="P11" i="1"/>
  <c r="P10" i="1"/>
  <c r="P9" i="1"/>
  <c r="P8" i="1"/>
  <c r="P7" i="1"/>
  <c r="P6" i="1"/>
  <c r="P5" i="1"/>
  <c r="M20" i="1"/>
  <c r="L20" i="1"/>
  <c r="M19" i="1"/>
  <c r="L19" i="1"/>
  <c r="M18" i="1"/>
  <c r="L18" i="1"/>
  <c r="N17" i="1"/>
  <c r="M17" i="1"/>
  <c r="L17" i="1"/>
  <c r="N16" i="1"/>
  <c r="M16" i="1"/>
  <c r="L16" i="1"/>
  <c r="N14" i="1"/>
  <c r="M14" i="1"/>
  <c r="L14" i="1"/>
  <c r="M13" i="1"/>
  <c r="L13" i="1"/>
  <c r="M12" i="1"/>
  <c r="L12" i="1"/>
  <c r="M11" i="1"/>
  <c r="L11" i="1"/>
  <c r="N9" i="1"/>
  <c r="M9" i="1"/>
  <c r="L9" i="1"/>
  <c r="N8" i="1"/>
  <c r="M8" i="1"/>
  <c r="L8" i="1"/>
  <c r="N7" i="1"/>
  <c r="M7" i="1"/>
  <c r="L7" i="1"/>
  <c r="N6" i="1"/>
  <c r="M6" i="1"/>
  <c r="L6" i="1"/>
  <c r="N5" i="1"/>
  <c r="M5" i="1"/>
  <c r="L5" i="1"/>
  <c r="K20" i="1"/>
  <c r="N20" i="1" s="1"/>
  <c r="K19" i="1"/>
  <c r="N19" i="1" s="1"/>
  <c r="K18" i="1"/>
  <c r="N18" i="1" s="1"/>
  <c r="K17" i="1"/>
  <c r="K16" i="1"/>
  <c r="K14" i="1"/>
  <c r="K13" i="1"/>
  <c r="K12" i="1"/>
  <c r="N12" i="1" s="1"/>
  <c r="K11" i="1"/>
  <c r="N11" i="1" s="1"/>
  <c r="J10" i="1"/>
  <c r="I10" i="1"/>
  <c r="K9" i="1"/>
  <c r="K8" i="1"/>
  <c r="K7" i="1"/>
  <c r="K6" i="1"/>
  <c r="K5" i="1"/>
  <c r="J4" i="1"/>
  <c r="I4" i="1"/>
  <c r="J15" i="1" l="1"/>
  <c r="K10" i="1"/>
  <c r="I15" i="1"/>
  <c r="K4" i="1"/>
  <c r="H13" i="1"/>
  <c r="E13" i="1"/>
  <c r="H12" i="1"/>
  <c r="E12" i="1"/>
  <c r="H8" i="1"/>
  <c r="E8" i="1"/>
  <c r="H20" i="1"/>
  <c r="H19" i="1"/>
  <c r="H18" i="1"/>
  <c r="H17" i="1"/>
  <c r="H16" i="1"/>
  <c r="H14" i="1"/>
  <c r="H11" i="1"/>
  <c r="H9" i="1"/>
  <c r="H7" i="1"/>
  <c r="H6" i="1"/>
  <c r="H5" i="1"/>
  <c r="E6" i="1"/>
  <c r="E20" i="1"/>
  <c r="E19" i="1"/>
  <c r="E18" i="1"/>
  <c r="E17" i="1"/>
  <c r="E16" i="1"/>
  <c r="E14" i="1"/>
  <c r="E11" i="1"/>
  <c r="E9" i="1"/>
  <c r="E7" i="1"/>
  <c r="E5" i="1"/>
  <c r="N13" i="1" l="1"/>
  <c r="K15" i="1"/>
  <c r="H4" i="1"/>
  <c r="G4" i="1"/>
  <c r="F4" i="1"/>
  <c r="D4" i="1"/>
  <c r="C4" i="1"/>
  <c r="G10" i="1"/>
  <c r="G15" i="1" s="1"/>
  <c r="F10" i="1"/>
  <c r="D10" i="1"/>
  <c r="C10" i="1"/>
  <c r="F15" i="1" l="1"/>
  <c r="M10" i="1"/>
  <c r="H10" i="1"/>
  <c r="M4" i="1"/>
  <c r="D15" i="1"/>
  <c r="C15" i="1"/>
  <c r="E10" i="1"/>
  <c r="M15" i="1" l="1"/>
  <c r="N4" i="1"/>
  <c r="L4" i="1"/>
  <c r="L10" i="1"/>
  <c r="N10" i="1"/>
  <c r="L15" i="1" l="1"/>
  <c r="N15" i="1" l="1"/>
  <c r="H15" i="1"/>
  <c r="E4" i="1"/>
  <c r="E15" i="1" s="1"/>
</calcChain>
</file>

<file path=xl/sharedStrings.xml><?xml version="1.0" encoding="utf-8"?>
<sst xmlns="http://schemas.openxmlformats.org/spreadsheetml/2006/main" count="94" uniqueCount="37">
  <si>
    <t>KODE WILAYAH</t>
  </si>
  <si>
    <t>SARANA DAN FASILITAS YANKES</t>
  </si>
  <si>
    <t>KUNJUNGAN RAWAT JALAN LAKI-LAKI</t>
  </si>
  <si>
    <t>KUNJUNGAN RAWAT JALAN PEREMPUAN</t>
  </si>
  <si>
    <t>JUMLAH KUNJUNGAN RAWAT JALAN</t>
  </si>
  <si>
    <t>KUNJUNGAN RAWAT INAP LAKI-LAKI</t>
  </si>
  <si>
    <t>KUNJUNGAN RAWAT INAP PEREMPUAN</t>
  </si>
  <si>
    <t>JUMLAH KUNJUNGAN RAWAT INAP</t>
  </si>
  <si>
    <t>JUMLAH KUNJUNGAN LAKI-LAKI</t>
  </si>
  <si>
    <t>JUMLAH KUNJUNGAN PEREMPUAN</t>
  </si>
  <si>
    <t>TOTAL KUNJUNGAN</t>
  </si>
  <si>
    <t>SATUAN</t>
  </si>
  <si>
    <t>Orang</t>
  </si>
  <si>
    <t>1. Puskesmas</t>
  </si>
  <si>
    <t>2. Klinik Pratama</t>
  </si>
  <si>
    <t>-</t>
  </si>
  <si>
    <t>4. Praktek Mandiri Dokter Specialist</t>
  </si>
  <si>
    <t>JUMLAH KUNJUNGAN KE FASYANKES</t>
  </si>
  <si>
    <t>FASILITAS PELAYANAN KESEHATAN TINGKAT PERTAMA</t>
  </si>
  <si>
    <t>FASILITAS PELAYANAN KESEHATAN TINGKAT LANJUT</t>
  </si>
  <si>
    <t>JUMLAH KUNJUNGAN TAHUN 2018</t>
  </si>
  <si>
    <t>JUMLAH KUNJUNGAN TAHUN 2019</t>
  </si>
  <si>
    <t>JUMLAH KUNJUNGAN TAHUN 2020</t>
  </si>
  <si>
    <t>JUMLAH KUNJUNGAN TAHUN 2021</t>
  </si>
  <si>
    <t xml:space="preserve">Jumlah Kunjungan Pasien di Sarana/Fasilitas Pelayanan Kesehatan di Kota Bima Tahun 2023, menurut Jenis Perawatan </t>
  </si>
  <si>
    <t>Sumber: Bidang Yankes &amp; SDMK Dinkes Kota Bima 2024</t>
  </si>
  <si>
    <t>JUMLAH KUNJUNGAN TAHUN 2022</t>
  </si>
  <si>
    <t>3. Praktek Mandiri Dokter</t>
  </si>
  <si>
    <t>4. Praktek Mandiri Bidan</t>
  </si>
  <si>
    <t>3. Praktek Mandiri Dokter Gigi</t>
  </si>
  <si>
    <t>1. Klinik Utama</t>
  </si>
  <si>
    <t>2. Rumah Sakit Umum (Termasuk Swasta)</t>
  </si>
  <si>
    <t>3. Rumah Sakit Khusus (Termasuk Swasta)</t>
  </si>
  <si>
    <t>KUNJUNGAN GANGGUAN JIWA LAKI-LAKI</t>
  </si>
  <si>
    <t>KUNJUNGAN GANGGUAN JIWA PEREMPUAN</t>
  </si>
  <si>
    <t>JUMLAH KUNJUNGAN GANGGUAN JIWA</t>
  </si>
  <si>
    <t>CAKUPAN KUNJUNGAN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</si>
</sst>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4" fillId="0" borderId="0" xfId="0" applyFont="1"/>
    <xf numFmtId="3" fontId="3" fillId="0" borderId="3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A2" sqref="A2"/>
    </sheetView>
  </sheetViews>
  <sheetFormatPr defaultRowHeight="12.75" x14ac:dyDescent="0.2"/>
  <cols>
    <col min="1" max="1" width="8.85546875" style="1" customWidth="1"/>
    <col min="2" max="2" width="34" style="1" customWidth="1"/>
    <col min="3" max="5" width="12.5703125" style="1" customWidth="1"/>
    <col min="6" max="8" width="11.7109375" style="1" customWidth="1"/>
    <col min="9" max="11" width="13.7109375" style="1" customWidth="1"/>
    <col min="12" max="14" width="11.28515625" style="1" customWidth="1"/>
    <col min="15" max="15" width="9.140625" style="1"/>
    <col min="16" max="16" width="11.5703125" style="1" customWidth="1"/>
    <col min="17" max="16384" width="9.140625" style="1"/>
  </cols>
  <sheetData>
    <row r="1" spans="1:16" ht="15" x14ac:dyDescent="0.25">
      <c r="A1" s="2" t="s">
        <v>24</v>
      </c>
    </row>
    <row r="3" spans="1:16" ht="42" customHeight="1" thickBot="1" x14ac:dyDescent="0.25">
      <c r="A3" s="3" t="s">
        <v>0</v>
      </c>
      <c r="B3" s="3" t="s">
        <v>1</v>
      </c>
      <c r="C3" s="11" t="s">
        <v>2</v>
      </c>
      <c r="D3" s="3" t="s">
        <v>3</v>
      </c>
      <c r="E3" s="32" t="s">
        <v>4</v>
      </c>
      <c r="F3" s="3" t="s">
        <v>5</v>
      </c>
      <c r="G3" s="3" t="s">
        <v>6</v>
      </c>
      <c r="H3" s="32" t="s">
        <v>7</v>
      </c>
      <c r="I3" s="39" t="s">
        <v>33</v>
      </c>
      <c r="J3" s="39" t="s">
        <v>34</v>
      </c>
      <c r="K3" s="40" t="s">
        <v>35</v>
      </c>
      <c r="L3" s="11" t="s">
        <v>8</v>
      </c>
      <c r="M3" s="3" t="s">
        <v>9</v>
      </c>
      <c r="N3" s="32" t="s">
        <v>10</v>
      </c>
      <c r="O3" s="3" t="s">
        <v>11</v>
      </c>
      <c r="P3" s="11" t="s">
        <v>36</v>
      </c>
    </row>
    <row r="4" spans="1:16" ht="24" customHeight="1" thickTop="1" x14ac:dyDescent="0.2">
      <c r="A4" s="4">
        <v>5272</v>
      </c>
      <c r="B4" s="7" t="s">
        <v>18</v>
      </c>
      <c r="C4" s="29">
        <f t="shared" ref="C4:D4" si="0">IF(COUNT(C5:C9)=0,"-",SUM(C5:C9))</f>
        <v>142847</v>
      </c>
      <c r="D4" s="30">
        <f t="shared" si="0"/>
        <v>197809</v>
      </c>
      <c r="E4" s="33">
        <f>IF(COUNT(E5:E9)=0,"-",SUM(E5:E9))</f>
        <v>340656</v>
      </c>
      <c r="F4" s="31">
        <f t="shared" ref="F4:N4" si="1">IF(COUNT(F5:F9)=0,"-",SUM(F5:F9))</f>
        <v>394</v>
      </c>
      <c r="G4" s="31">
        <f t="shared" si="1"/>
        <v>646</v>
      </c>
      <c r="H4" s="33">
        <f t="shared" si="1"/>
        <v>1040</v>
      </c>
      <c r="I4" s="31">
        <f t="shared" ref="I4:K4" si="2">IF(COUNT(I5:I9)=0,"-",SUM(I5:I9))</f>
        <v>25</v>
      </c>
      <c r="J4" s="31">
        <f t="shared" si="2"/>
        <v>10</v>
      </c>
      <c r="K4" s="33">
        <f t="shared" si="2"/>
        <v>35</v>
      </c>
      <c r="L4" s="29">
        <f t="shared" si="1"/>
        <v>143266</v>
      </c>
      <c r="M4" s="30">
        <f t="shared" si="1"/>
        <v>198465</v>
      </c>
      <c r="N4" s="33">
        <f t="shared" si="1"/>
        <v>341731</v>
      </c>
      <c r="O4" s="4" t="s">
        <v>12</v>
      </c>
      <c r="P4" s="41">
        <f>IF(COUNT(N4)=0,"-",ROUND(N4/161577*100,2))</f>
        <v>211.5</v>
      </c>
    </row>
    <row r="5" spans="1:16" ht="18" customHeight="1" x14ac:dyDescent="0.2">
      <c r="A5" s="4">
        <v>5272</v>
      </c>
      <c r="B5" s="5" t="s">
        <v>13</v>
      </c>
      <c r="C5" s="12">
        <v>138417</v>
      </c>
      <c r="D5" s="13">
        <v>191096</v>
      </c>
      <c r="E5" s="34">
        <f>IF(COUNT(C5,D5)=0,"-",SUM(C5:D5))</f>
        <v>329513</v>
      </c>
      <c r="F5" s="6">
        <v>354</v>
      </c>
      <c r="G5" s="6">
        <v>570</v>
      </c>
      <c r="H5" s="34">
        <f t="shared" ref="H5:H9" si="3">IF(COUNT(F5,G5)=0,"-",SUM(F5:G5))</f>
        <v>924</v>
      </c>
      <c r="I5" s="6">
        <v>25</v>
      </c>
      <c r="J5" s="6">
        <v>10</v>
      </c>
      <c r="K5" s="34">
        <f t="shared" ref="K5:K9" si="4">IF(COUNT(I5,J5)=0,"-",SUM(I5:J5))</f>
        <v>35</v>
      </c>
      <c r="L5" s="12">
        <f>IF(COUNT(C5,F5,I5)=0,"-",SUM(C5,F5,I5))</f>
        <v>138796</v>
      </c>
      <c r="M5" s="13">
        <f t="shared" ref="M5:N5" si="5">IF(COUNT(D5,G5,J5)=0,"-",SUM(D5,G5,J5))</f>
        <v>191676</v>
      </c>
      <c r="N5" s="34">
        <f t="shared" si="5"/>
        <v>330472</v>
      </c>
      <c r="O5" s="4" t="s">
        <v>12</v>
      </c>
      <c r="P5" s="41">
        <f t="shared" ref="P5:P15" si="6">IF(COUNT(N5)=0,"-",ROUND(N5/161577*100,2))</f>
        <v>204.53</v>
      </c>
    </row>
    <row r="6" spans="1:16" ht="18" customHeight="1" x14ac:dyDescent="0.2">
      <c r="A6" s="4">
        <v>5272</v>
      </c>
      <c r="B6" s="5" t="s">
        <v>14</v>
      </c>
      <c r="C6" s="12">
        <v>4430</v>
      </c>
      <c r="D6" s="13">
        <v>6713</v>
      </c>
      <c r="E6" s="34">
        <f t="shared" ref="E6:E9" si="7">IF(COUNT(C6,D6)=0,"-",SUM(C6:D6))</f>
        <v>11143</v>
      </c>
      <c r="F6" s="6">
        <v>40</v>
      </c>
      <c r="G6" s="6">
        <v>76</v>
      </c>
      <c r="H6" s="34">
        <f t="shared" si="3"/>
        <v>116</v>
      </c>
      <c r="I6" s="6">
        <v>0</v>
      </c>
      <c r="J6" s="6">
        <v>0</v>
      </c>
      <c r="K6" s="34">
        <f t="shared" si="4"/>
        <v>0</v>
      </c>
      <c r="L6" s="12">
        <f t="shared" ref="L6:L9" si="8">IF(COUNT(C6,F6,I6)=0,"-",SUM(C6,F6,I6))</f>
        <v>4470</v>
      </c>
      <c r="M6" s="13">
        <f t="shared" ref="M6:M9" si="9">IF(COUNT(D6,G6,J6)=0,"-",SUM(D6,G6,J6))</f>
        <v>6789</v>
      </c>
      <c r="N6" s="34">
        <f t="shared" ref="N6:N9" si="10">IF(COUNT(E6,H6,K6)=0,"-",SUM(E6,H6,K6))</f>
        <v>11259</v>
      </c>
      <c r="O6" s="4" t="s">
        <v>12</v>
      </c>
      <c r="P6" s="41">
        <f t="shared" si="6"/>
        <v>6.97</v>
      </c>
    </row>
    <row r="7" spans="1:16" ht="18" customHeight="1" x14ac:dyDescent="0.2">
      <c r="A7" s="4">
        <v>5272</v>
      </c>
      <c r="B7" s="5" t="s">
        <v>27</v>
      </c>
      <c r="C7" s="12" t="s">
        <v>15</v>
      </c>
      <c r="D7" s="13" t="s">
        <v>15</v>
      </c>
      <c r="E7" s="34" t="str">
        <f t="shared" si="7"/>
        <v>-</v>
      </c>
      <c r="F7" s="6" t="s">
        <v>15</v>
      </c>
      <c r="G7" s="6" t="s">
        <v>15</v>
      </c>
      <c r="H7" s="34" t="str">
        <f t="shared" si="3"/>
        <v>-</v>
      </c>
      <c r="I7" s="6" t="s">
        <v>15</v>
      </c>
      <c r="J7" s="6" t="s">
        <v>15</v>
      </c>
      <c r="K7" s="34" t="str">
        <f t="shared" si="4"/>
        <v>-</v>
      </c>
      <c r="L7" s="12" t="str">
        <f t="shared" si="8"/>
        <v>-</v>
      </c>
      <c r="M7" s="13" t="str">
        <f t="shared" si="9"/>
        <v>-</v>
      </c>
      <c r="N7" s="34" t="str">
        <f t="shared" si="10"/>
        <v>-</v>
      </c>
      <c r="O7" s="4" t="s">
        <v>12</v>
      </c>
      <c r="P7" s="41" t="str">
        <f t="shared" si="6"/>
        <v>-</v>
      </c>
    </row>
    <row r="8" spans="1:16" ht="18" customHeight="1" x14ac:dyDescent="0.2">
      <c r="A8" s="4">
        <v>5272</v>
      </c>
      <c r="B8" s="5" t="s">
        <v>29</v>
      </c>
      <c r="C8" s="12" t="s">
        <v>15</v>
      </c>
      <c r="D8" s="13" t="s">
        <v>15</v>
      </c>
      <c r="E8" s="34" t="str">
        <f t="shared" ref="E8" si="11">IF(COUNT(C8,D8)=0,"-",SUM(C8:D8))</f>
        <v>-</v>
      </c>
      <c r="F8" s="6" t="s">
        <v>15</v>
      </c>
      <c r="G8" s="6" t="s">
        <v>15</v>
      </c>
      <c r="H8" s="34" t="str">
        <f t="shared" ref="H8" si="12">IF(COUNT(F8,G8)=0,"-",SUM(F8:G8))</f>
        <v>-</v>
      </c>
      <c r="I8" s="6" t="s">
        <v>15</v>
      </c>
      <c r="J8" s="6" t="s">
        <v>15</v>
      </c>
      <c r="K8" s="34" t="str">
        <f t="shared" si="4"/>
        <v>-</v>
      </c>
      <c r="L8" s="12" t="str">
        <f t="shared" si="8"/>
        <v>-</v>
      </c>
      <c r="M8" s="13" t="str">
        <f t="shared" si="9"/>
        <v>-</v>
      </c>
      <c r="N8" s="34" t="str">
        <f t="shared" si="10"/>
        <v>-</v>
      </c>
      <c r="O8" s="4" t="s">
        <v>12</v>
      </c>
      <c r="P8" s="41" t="str">
        <f t="shared" si="6"/>
        <v>-</v>
      </c>
    </row>
    <row r="9" spans="1:16" ht="18" customHeight="1" x14ac:dyDescent="0.2">
      <c r="A9" s="4">
        <v>5272</v>
      </c>
      <c r="B9" s="5" t="s">
        <v>28</v>
      </c>
      <c r="C9" s="12" t="s">
        <v>15</v>
      </c>
      <c r="D9" s="13" t="s">
        <v>15</v>
      </c>
      <c r="E9" s="34" t="str">
        <f t="shared" si="7"/>
        <v>-</v>
      </c>
      <c r="F9" s="6" t="s">
        <v>15</v>
      </c>
      <c r="G9" s="6" t="s">
        <v>15</v>
      </c>
      <c r="H9" s="34" t="str">
        <f t="shared" si="3"/>
        <v>-</v>
      </c>
      <c r="I9" s="6" t="s">
        <v>15</v>
      </c>
      <c r="J9" s="6" t="s">
        <v>15</v>
      </c>
      <c r="K9" s="34" t="str">
        <f t="shared" si="4"/>
        <v>-</v>
      </c>
      <c r="L9" s="12" t="str">
        <f t="shared" si="8"/>
        <v>-</v>
      </c>
      <c r="M9" s="13" t="str">
        <f t="shared" si="9"/>
        <v>-</v>
      </c>
      <c r="N9" s="34" t="str">
        <f t="shared" si="10"/>
        <v>-</v>
      </c>
      <c r="O9" s="4" t="s">
        <v>12</v>
      </c>
      <c r="P9" s="41" t="str">
        <f t="shared" si="6"/>
        <v>-</v>
      </c>
    </row>
    <row r="10" spans="1:16" ht="24" customHeight="1" x14ac:dyDescent="0.2">
      <c r="A10" s="4">
        <v>5272</v>
      </c>
      <c r="B10" s="7" t="s">
        <v>19</v>
      </c>
      <c r="C10" s="29">
        <f t="shared" ref="C10:N10" si="13">IF(COUNT(C11:C14)=0,"-",SUM(C11:C14))</f>
        <v>26447</v>
      </c>
      <c r="D10" s="30">
        <f t="shared" si="13"/>
        <v>31289</v>
      </c>
      <c r="E10" s="33">
        <f t="shared" si="13"/>
        <v>57736</v>
      </c>
      <c r="F10" s="31">
        <f t="shared" si="13"/>
        <v>6620</v>
      </c>
      <c r="G10" s="31">
        <f t="shared" si="13"/>
        <v>8978</v>
      </c>
      <c r="H10" s="33">
        <f t="shared" si="13"/>
        <v>15598</v>
      </c>
      <c r="I10" s="31">
        <f t="shared" ref="I10" si="14">IF(COUNT(I11:I14)=0,"-",SUM(I11:I14))</f>
        <v>6</v>
      </c>
      <c r="J10" s="31">
        <f t="shared" ref="J10" si="15">IF(COUNT(J11:J14)=0,"-",SUM(J11:J14))</f>
        <v>5</v>
      </c>
      <c r="K10" s="33">
        <f t="shared" ref="K10" si="16">IF(COUNT(K11:K14)=0,"-",SUM(K11:K14))</f>
        <v>11</v>
      </c>
      <c r="L10" s="29">
        <f t="shared" si="13"/>
        <v>33073</v>
      </c>
      <c r="M10" s="30">
        <f t="shared" si="13"/>
        <v>40272</v>
      </c>
      <c r="N10" s="33">
        <f t="shared" si="13"/>
        <v>73345</v>
      </c>
      <c r="O10" s="4" t="s">
        <v>12</v>
      </c>
      <c r="P10" s="41">
        <f t="shared" si="6"/>
        <v>45.39</v>
      </c>
    </row>
    <row r="11" spans="1:16" ht="18" customHeight="1" x14ac:dyDescent="0.2">
      <c r="A11" s="4">
        <v>5272</v>
      </c>
      <c r="B11" s="5" t="s">
        <v>30</v>
      </c>
      <c r="C11" s="12">
        <v>1818</v>
      </c>
      <c r="D11" s="13">
        <v>2458</v>
      </c>
      <c r="E11" s="34">
        <f t="shared" ref="E11:E14" si="17">IF(COUNT(C11,D11)=0,"-",SUM(C11:D11))</f>
        <v>4276</v>
      </c>
      <c r="F11" s="6">
        <v>61</v>
      </c>
      <c r="G11" s="6">
        <v>82</v>
      </c>
      <c r="H11" s="34">
        <f t="shared" ref="H11:H14" si="18">IF(COUNT(F11,G11)=0,"-",SUM(F11:G11))</f>
        <v>143</v>
      </c>
      <c r="I11" s="6">
        <v>0</v>
      </c>
      <c r="J11" s="6">
        <v>0</v>
      </c>
      <c r="K11" s="34">
        <f t="shared" ref="K11:K14" si="19">IF(COUNT(I11,J11)=0,"-",SUM(I11:J11))</f>
        <v>0</v>
      </c>
      <c r="L11" s="12">
        <f t="shared" ref="L11:L14" si="20">IF(COUNT(C11,F11,I11)=0,"-",SUM(C11,F11,I11))</f>
        <v>1879</v>
      </c>
      <c r="M11" s="13">
        <f t="shared" ref="M11:M14" si="21">IF(COUNT(D11,G11,J11)=0,"-",SUM(D11,G11,J11))</f>
        <v>2540</v>
      </c>
      <c r="N11" s="34">
        <f t="shared" ref="N11:N14" si="22">IF(COUNT(E11,H11,K11)=0,"-",SUM(E11,H11,K11))</f>
        <v>4419</v>
      </c>
      <c r="O11" s="4" t="s">
        <v>12</v>
      </c>
      <c r="P11" s="41">
        <f t="shared" si="6"/>
        <v>2.73</v>
      </c>
    </row>
    <row r="12" spans="1:16" ht="18" customHeight="1" x14ac:dyDescent="0.2">
      <c r="A12" s="4">
        <v>5272</v>
      </c>
      <c r="B12" s="5" t="s">
        <v>31</v>
      </c>
      <c r="C12" s="12">
        <v>24629</v>
      </c>
      <c r="D12" s="13">
        <v>28831</v>
      </c>
      <c r="E12" s="34">
        <f t="shared" ref="E12:E13" si="23">IF(COUNT(C12,D12)=0,"-",SUM(C12:D12))</f>
        <v>53460</v>
      </c>
      <c r="F12" s="6">
        <v>6559</v>
      </c>
      <c r="G12" s="6">
        <v>8896</v>
      </c>
      <c r="H12" s="34">
        <f t="shared" ref="H12:H13" si="24">IF(COUNT(F12,G12)=0,"-",SUM(F12:G12))</f>
        <v>15455</v>
      </c>
      <c r="I12" s="6">
        <v>6</v>
      </c>
      <c r="J12" s="6">
        <v>5</v>
      </c>
      <c r="K12" s="34">
        <f t="shared" si="19"/>
        <v>11</v>
      </c>
      <c r="L12" s="12">
        <f t="shared" si="20"/>
        <v>31194</v>
      </c>
      <c r="M12" s="13">
        <f t="shared" si="21"/>
        <v>37732</v>
      </c>
      <c r="N12" s="34">
        <f t="shared" si="22"/>
        <v>68926</v>
      </c>
      <c r="O12" s="4" t="s">
        <v>12</v>
      </c>
      <c r="P12" s="41">
        <f t="shared" si="6"/>
        <v>42.66</v>
      </c>
    </row>
    <row r="13" spans="1:16" ht="18" customHeight="1" x14ac:dyDescent="0.2">
      <c r="A13" s="4">
        <v>5272</v>
      </c>
      <c r="B13" s="5" t="s">
        <v>32</v>
      </c>
      <c r="C13" s="12">
        <v>0</v>
      </c>
      <c r="D13" s="13">
        <v>0</v>
      </c>
      <c r="E13" s="34">
        <f t="shared" si="23"/>
        <v>0</v>
      </c>
      <c r="F13" s="6">
        <v>0</v>
      </c>
      <c r="G13" s="6">
        <v>0</v>
      </c>
      <c r="H13" s="34">
        <f t="shared" si="24"/>
        <v>0</v>
      </c>
      <c r="I13" s="6">
        <v>0</v>
      </c>
      <c r="J13" s="6">
        <v>0</v>
      </c>
      <c r="K13" s="34">
        <f t="shared" si="19"/>
        <v>0</v>
      </c>
      <c r="L13" s="12">
        <f t="shared" si="20"/>
        <v>0</v>
      </c>
      <c r="M13" s="13">
        <f t="shared" si="21"/>
        <v>0</v>
      </c>
      <c r="N13" s="34">
        <f t="shared" si="22"/>
        <v>0</v>
      </c>
      <c r="O13" s="4" t="s">
        <v>12</v>
      </c>
      <c r="P13" s="41">
        <f t="shared" si="6"/>
        <v>0</v>
      </c>
    </row>
    <row r="14" spans="1:16" ht="18" customHeight="1" x14ac:dyDescent="0.2">
      <c r="A14" s="4">
        <v>5272</v>
      </c>
      <c r="B14" s="5" t="s">
        <v>16</v>
      </c>
      <c r="C14" s="12" t="s">
        <v>15</v>
      </c>
      <c r="D14" s="13" t="s">
        <v>15</v>
      </c>
      <c r="E14" s="34" t="str">
        <f t="shared" si="17"/>
        <v>-</v>
      </c>
      <c r="F14" s="6" t="s">
        <v>15</v>
      </c>
      <c r="G14" s="6" t="s">
        <v>15</v>
      </c>
      <c r="H14" s="34" t="str">
        <f t="shared" si="18"/>
        <v>-</v>
      </c>
      <c r="I14" s="6" t="s">
        <v>15</v>
      </c>
      <c r="J14" s="6" t="s">
        <v>15</v>
      </c>
      <c r="K14" s="34" t="str">
        <f t="shared" si="19"/>
        <v>-</v>
      </c>
      <c r="L14" s="12" t="str">
        <f t="shared" si="20"/>
        <v>-</v>
      </c>
      <c r="M14" s="13" t="str">
        <f t="shared" si="21"/>
        <v>-</v>
      </c>
      <c r="N14" s="34" t="str">
        <f t="shared" si="22"/>
        <v>-</v>
      </c>
      <c r="O14" s="4" t="s">
        <v>12</v>
      </c>
      <c r="P14" s="41" t="str">
        <f t="shared" si="6"/>
        <v>-</v>
      </c>
    </row>
    <row r="15" spans="1:16" s="5" customFormat="1" ht="24" customHeight="1" thickBot="1" x14ac:dyDescent="0.3">
      <c r="A15" s="8">
        <v>5272</v>
      </c>
      <c r="B15" s="9" t="s">
        <v>17</v>
      </c>
      <c r="C15" s="14">
        <f t="shared" ref="C15:N15" si="25">IF(COUNT(C4,C10)=0,"-",SUM(C4,C10))</f>
        <v>169294</v>
      </c>
      <c r="D15" s="10">
        <f t="shared" si="25"/>
        <v>229098</v>
      </c>
      <c r="E15" s="35">
        <f t="shared" si="25"/>
        <v>398392</v>
      </c>
      <c r="F15" s="10">
        <f t="shared" si="25"/>
        <v>7014</v>
      </c>
      <c r="G15" s="10">
        <f t="shared" si="25"/>
        <v>9624</v>
      </c>
      <c r="H15" s="35">
        <f t="shared" si="25"/>
        <v>16638</v>
      </c>
      <c r="I15" s="10">
        <f t="shared" ref="I15:K15" si="26">IF(COUNT(I4,I10)=0,"-",SUM(I4,I10))</f>
        <v>31</v>
      </c>
      <c r="J15" s="10">
        <f t="shared" si="26"/>
        <v>15</v>
      </c>
      <c r="K15" s="35">
        <f t="shared" si="26"/>
        <v>46</v>
      </c>
      <c r="L15" s="14">
        <f t="shared" si="25"/>
        <v>176339</v>
      </c>
      <c r="M15" s="10">
        <f t="shared" si="25"/>
        <v>238737</v>
      </c>
      <c r="N15" s="35">
        <f t="shared" si="25"/>
        <v>415076</v>
      </c>
      <c r="O15" s="8" t="s">
        <v>12</v>
      </c>
      <c r="P15" s="42">
        <f t="shared" si="6"/>
        <v>256.89</v>
      </c>
    </row>
    <row r="16" spans="1:16" s="15" customFormat="1" ht="20.100000000000001" customHeight="1" thickTop="1" x14ac:dyDescent="0.25">
      <c r="A16" s="16">
        <v>5272</v>
      </c>
      <c r="B16" s="17" t="s">
        <v>26</v>
      </c>
      <c r="C16" s="18" t="s">
        <v>15</v>
      </c>
      <c r="D16" s="19" t="s">
        <v>15</v>
      </c>
      <c r="E16" s="36" t="str">
        <f t="shared" ref="E16:E20" si="27">IF(COUNT(C16,D16)=0,"-",SUM(C16:D16))</f>
        <v>-</v>
      </c>
      <c r="F16" s="19" t="s">
        <v>15</v>
      </c>
      <c r="G16" s="19" t="s">
        <v>15</v>
      </c>
      <c r="H16" s="36" t="str">
        <f t="shared" ref="H16:H20" si="28">IF(COUNT(F16,G16)=0,"-",SUM(F16:G16))</f>
        <v>-</v>
      </c>
      <c r="I16" s="19" t="s">
        <v>15</v>
      </c>
      <c r="J16" s="19" t="s">
        <v>15</v>
      </c>
      <c r="K16" s="36" t="str">
        <f t="shared" ref="K16:K20" si="29">IF(COUNT(I16,J16)=0,"-",SUM(I16:J16))</f>
        <v>-</v>
      </c>
      <c r="L16" s="18" t="str">
        <f t="shared" ref="L16:L20" si="30">IF(COUNT(C16,F16,I16)=0,"-",SUM(C16,F16,I16))</f>
        <v>-</v>
      </c>
      <c r="M16" s="19" t="str">
        <f t="shared" ref="M16:M20" si="31">IF(COUNT(D16,G16,J16)=0,"-",SUM(D16,G16,J16))</f>
        <v>-</v>
      </c>
      <c r="N16" s="36" t="str">
        <f t="shared" ref="N16:N20" si="32">IF(COUNT(E16,H16,K16)=0,"-",SUM(E16,H16,K16))</f>
        <v>-</v>
      </c>
      <c r="O16" s="16" t="s">
        <v>12</v>
      </c>
      <c r="P16" s="43" t="str">
        <f t="shared" ref="P16:P20" si="33">IF(COUNT(N16)=0,"-",ROUND(N16/161577*100,2))</f>
        <v>-</v>
      </c>
    </row>
    <row r="17" spans="1:16" s="15" customFormat="1" ht="20.100000000000001" customHeight="1" x14ac:dyDescent="0.25">
      <c r="A17" s="24">
        <v>5272</v>
      </c>
      <c r="B17" s="25" t="s">
        <v>23</v>
      </c>
      <c r="C17" s="26" t="s">
        <v>15</v>
      </c>
      <c r="D17" s="27" t="s">
        <v>15</v>
      </c>
      <c r="E17" s="37" t="str">
        <f t="shared" si="27"/>
        <v>-</v>
      </c>
      <c r="F17" s="27" t="s">
        <v>15</v>
      </c>
      <c r="G17" s="27" t="s">
        <v>15</v>
      </c>
      <c r="H17" s="37" t="str">
        <f t="shared" si="28"/>
        <v>-</v>
      </c>
      <c r="I17" s="27" t="s">
        <v>15</v>
      </c>
      <c r="J17" s="27" t="s">
        <v>15</v>
      </c>
      <c r="K17" s="37" t="str">
        <f t="shared" si="29"/>
        <v>-</v>
      </c>
      <c r="L17" s="26" t="str">
        <f t="shared" si="30"/>
        <v>-</v>
      </c>
      <c r="M17" s="27" t="str">
        <f t="shared" si="31"/>
        <v>-</v>
      </c>
      <c r="N17" s="37" t="str">
        <f t="shared" si="32"/>
        <v>-</v>
      </c>
      <c r="O17" s="24" t="s">
        <v>12</v>
      </c>
      <c r="P17" s="44" t="str">
        <f t="shared" si="33"/>
        <v>-</v>
      </c>
    </row>
    <row r="18" spans="1:16" s="15" customFormat="1" ht="20.100000000000001" customHeight="1" x14ac:dyDescent="0.25">
      <c r="A18" s="24">
        <v>5272</v>
      </c>
      <c r="B18" s="25" t="s">
        <v>22</v>
      </c>
      <c r="C18" s="26">
        <v>101087</v>
      </c>
      <c r="D18" s="27">
        <v>144548</v>
      </c>
      <c r="E18" s="37">
        <f t="shared" si="27"/>
        <v>245635</v>
      </c>
      <c r="F18" s="27">
        <v>920</v>
      </c>
      <c r="G18" s="27">
        <v>1225</v>
      </c>
      <c r="H18" s="37">
        <f t="shared" si="28"/>
        <v>2145</v>
      </c>
      <c r="I18" s="27" t="s">
        <v>15</v>
      </c>
      <c r="J18" s="27" t="s">
        <v>15</v>
      </c>
      <c r="K18" s="37" t="str">
        <f t="shared" si="29"/>
        <v>-</v>
      </c>
      <c r="L18" s="26">
        <f t="shared" si="30"/>
        <v>102007</v>
      </c>
      <c r="M18" s="27">
        <f t="shared" si="31"/>
        <v>145773</v>
      </c>
      <c r="N18" s="37">
        <f t="shared" si="32"/>
        <v>247780</v>
      </c>
      <c r="O18" s="24" t="s">
        <v>12</v>
      </c>
      <c r="P18" s="44">
        <f t="shared" si="33"/>
        <v>153.35</v>
      </c>
    </row>
    <row r="19" spans="1:16" s="15" customFormat="1" ht="20.100000000000001" customHeight="1" x14ac:dyDescent="0.25">
      <c r="A19" s="24">
        <v>5272</v>
      </c>
      <c r="B19" s="25" t="s">
        <v>21</v>
      </c>
      <c r="C19" s="26">
        <v>91635</v>
      </c>
      <c r="D19" s="27">
        <v>131115</v>
      </c>
      <c r="E19" s="37">
        <f t="shared" si="27"/>
        <v>222750</v>
      </c>
      <c r="F19" s="27">
        <v>298</v>
      </c>
      <c r="G19" s="27">
        <v>457</v>
      </c>
      <c r="H19" s="37">
        <f t="shared" si="28"/>
        <v>755</v>
      </c>
      <c r="I19" s="27" t="s">
        <v>15</v>
      </c>
      <c r="J19" s="27" t="s">
        <v>15</v>
      </c>
      <c r="K19" s="37" t="str">
        <f t="shared" si="29"/>
        <v>-</v>
      </c>
      <c r="L19" s="26">
        <f t="shared" si="30"/>
        <v>91933</v>
      </c>
      <c r="M19" s="27">
        <f t="shared" si="31"/>
        <v>131572</v>
      </c>
      <c r="N19" s="37">
        <f t="shared" si="32"/>
        <v>223505</v>
      </c>
      <c r="O19" s="24" t="s">
        <v>12</v>
      </c>
      <c r="P19" s="44">
        <f t="shared" si="33"/>
        <v>138.33000000000001</v>
      </c>
    </row>
    <row r="20" spans="1:16" s="15" customFormat="1" ht="20.100000000000001" customHeight="1" thickBot="1" x14ac:dyDescent="0.3">
      <c r="A20" s="20">
        <v>5272</v>
      </c>
      <c r="B20" s="21" t="s">
        <v>20</v>
      </c>
      <c r="C20" s="22">
        <v>75459</v>
      </c>
      <c r="D20" s="23">
        <v>112175</v>
      </c>
      <c r="E20" s="38">
        <f t="shared" si="27"/>
        <v>187634</v>
      </c>
      <c r="F20" s="23">
        <v>433</v>
      </c>
      <c r="G20" s="23">
        <v>695</v>
      </c>
      <c r="H20" s="38">
        <f t="shared" si="28"/>
        <v>1128</v>
      </c>
      <c r="I20" s="23" t="s">
        <v>15</v>
      </c>
      <c r="J20" s="23" t="s">
        <v>15</v>
      </c>
      <c r="K20" s="38" t="str">
        <f t="shared" si="29"/>
        <v>-</v>
      </c>
      <c r="L20" s="22">
        <f t="shared" si="30"/>
        <v>75892</v>
      </c>
      <c r="M20" s="23">
        <f t="shared" si="31"/>
        <v>112870</v>
      </c>
      <c r="N20" s="38">
        <f t="shared" si="32"/>
        <v>188762</v>
      </c>
      <c r="O20" s="20" t="s">
        <v>12</v>
      </c>
      <c r="P20" s="45">
        <f t="shared" si="33"/>
        <v>116.82</v>
      </c>
    </row>
    <row r="21" spans="1:16" ht="13.5" thickTop="1" x14ac:dyDescent="0.2">
      <c r="A21" s="28" t="s">
        <v>25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ke Yankes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2025-03-02T03:43:42Z</dcterms:created>
  <dcterms:modified xsi:type="dcterms:W3CDTF">2025-03-11T18:47:33Z</dcterms:modified>
</cp:coreProperties>
</file>