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<sst xmlns="http://schemas.openxmlformats.org/spreadsheetml/2006/main" count="78" uniqueCount="33">
  <si>
    <t xml:space="preserve">Indikator Kinerja Pelayanan Rumah Sakit dan Angka Kematian Pasien di Rumah Sakit di Kota Bima Tahun 2024</t>
  </si>
  <si>
    <t xml:space="preserve"> </t>
  </si>
  <si>
    <t xml:space="preserve">KODE WILAYAH</t>
  </si>
  <si>
    <t xml:space="preserve">INDIKATOR KINERJA PELAYANAN RUMAH SAKIT</t>
  </si>
  <si>
    <t xml:space="preserve">JUMLAH TEMPAT TIDUR 
(Unit)</t>
  </si>
  <si>
    <t xml:space="preserve">TOTAL HARI PERAWATAN PASIEN 
(Hari)</t>
  </si>
  <si>
    <t xml:space="preserve">LAMA PASIEN DIRAWAT
(Hari)</t>
  </si>
  <si>
    <t xml:space="preserve">PASIEN 
LAKI-LAKI KELUAR HIDUP+MATI
(Orang)</t>
  </si>
  <si>
    <t xml:space="preserve">PASIEN PEREMPUAN KELUAR HIDUP+MATI
(Orang)</t>
  </si>
  <si>
    <t xml:space="preserve">TOTAL PASIEN KELUAR HIDUP+MATI
(Orang)</t>
  </si>
  <si>
    <t xml:space="preserve">PASIEN 
LAKI-LAKI KELUAR MATI
(Orang)</t>
  </si>
  <si>
    <t xml:space="preserve">PASIEN 
PEREMPUAN KELUAR MATI
(Orang)</t>
  </si>
  <si>
    <t xml:space="preserve">TOTAL PASIEN KELUAR MATI 
(Orang)</t>
  </si>
  <si>
    <t xml:space="preserve">PASIEN LAKI-LAKI KELUAR MATI ≥ 48 JAM DIRAWAT
(Orang)</t>
  </si>
  <si>
    <t xml:space="preserve">PASIEN PEREMPUAN KELUAR MATI ≥ 48 JAM DIRAWAT
(Orang)</t>
  </si>
  <si>
    <t xml:space="preserve">TOTAL PASIEN KELUAR MATI ≥ 48 JAM DIRAWAT
(Orang)</t>
  </si>
  <si>
    <t xml:space="preserve">Gross Death Rate (GDR)
(%)</t>
  </si>
  <si>
    <t xml:space="preserve">Nett Death Rate (NDR)
(%)</t>
  </si>
  <si>
    <t xml:space="preserve">Bed Occupancy Ratio (BOR)
(%)</t>
  </si>
  <si>
    <t xml:space="preserve">Bed Turn Over (BTO)
(Kali)</t>
  </si>
  <si>
    <t xml:space="preserve">Turn Over Interval (TOI)
(Hari)</t>
  </si>
  <si>
    <t xml:space="preserve">Average Length of Stay (AVLOS)
(Hari)</t>
  </si>
  <si>
    <t xml:space="preserve">Rumah Sakit Umum Daerah</t>
  </si>
  <si>
    <t xml:space="preserve">Rumah Sakit Umum Swasta</t>
  </si>
  <si>
    <t xml:space="preserve">Rumah Sakit Khusus</t>
  </si>
  <si>
    <t xml:space="preserve">-</t>
  </si>
  <si>
    <t xml:space="preserve">JUMLAH</t>
  </si>
  <si>
    <t xml:space="preserve">TAHUN 2023</t>
  </si>
  <si>
    <t xml:space="preserve">TAHUN 2022</t>
  </si>
  <si>
    <t xml:space="preserve">TAHUN 2021</t>
  </si>
  <si>
    <t xml:space="preserve">TAHUN 2020</t>
  </si>
  <si>
    <t xml:space="preserve">TAHUN 2019</t>
  </si>
  <si>
    <t xml:space="preserve">Sumber: RSUD Kota Bima, Tahun 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</si>
</sst>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double"/>
      <bottom style="hair"/>
      <diagonal/>
    </border>
    <border diagonalUp="false" diagonalDown="false">
      <left style="thin"/>
      <right/>
      <top style="double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double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double"/>
      <diagonal/>
    </border>
    <border diagonalUp="false" diagonalDown="false">
      <left style="thin"/>
      <right/>
      <top style="hair"/>
      <bottom style="double"/>
      <diagonal/>
    </border>
    <border diagonalUp="false" diagonalDown="false">
      <left/>
      <right style="thin"/>
      <top style="hair"/>
      <bottom style="double"/>
      <diagonal/>
    </border>
    <border diagonalUp="false" diagonalDown="false">
      <left style="thin"/>
      <right style="thin"/>
      <top style="hair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3"/>
  <sheetViews>
    <sheetView showFormulas="false" showGridLines="true" showRowColHeaders="true" showZeros="true" rightToLeft="false" tabSelected="true" showOutlineSymbols="true" defaultGridColor="true" view="pageBreakPreview" topLeftCell="A1" colorId="64" zoomScale="89" zoomScaleNormal="100" zoomScalePageLayoutView="89" workbookViewId="0">
      <selection pane="topLeft" activeCell="A1" activeCellId="0" sqref="A1"/>
    </sheetView>
  </sheetViews>
  <sheetFormatPr defaultColWidth="9.07421875" defaultRowHeight="12.75" zeroHeight="false" outlineLevelRow="0" outlineLevelCol="0"/>
  <cols>
    <col collapsed="false" customWidth="false" hidden="false" outlineLevel="0" max="1" min="1" style="1" width="9.05"/>
    <col collapsed="false" customWidth="true" hidden="false" outlineLevel="0" max="2" min="2" style="1" width="22.77"/>
    <col collapsed="false" customWidth="true" hidden="false" outlineLevel="0" max="3" min="3" style="1" width="10.18"/>
    <col collapsed="false" customWidth="true" hidden="false" outlineLevel="0" max="4" min="4" style="1" width="10.74"/>
    <col collapsed="false" customWidth="false" hidden="false" outlineLevel="0" max="5" min="5" style="1" width="9.05"/>
    <col collapsed="false" customWidth="true" hidden="false" outlineLevel="0" max="8" min="6" style="1" width="11.17"/>
    <col collapsed="false" customWidth="true" hidden="false" outlineLevel="0" max="9" min="9" style="1" width="10.6"/>
    <col collapsed="false" customWidth="true" hidden="false" outlineLevel="0" max="10" min="10" style="1" width="10.74"/>
    <col collapsed="false" customWidth="true" hidden="false" outlineLevel="0" max="11" min="11" style="1" width="11.03"/>
    <col collapsed="false" customWidth="true" hidden="false" outlineLevel="0" max="14" min="12" style="1" width="15.56"/>
    <col collapsed="false" customWidth="true" hidden="false" outlineLevel="0" max="15" min="15" style="1" width="10.32"/>
    <col collapsed="false" customWidth="true" hidden="false" outlineLevel="0" max="16" min="16" style="1" width="9.33"/>
    <col collapsed="false" customWidth="true" hidden="false" outlineLevel="0" max="17" min="17" style="1" width="10.32"/>
    <col collapsed="false" customWidth="true" hidden="false" outlineLevel="0" max="18" min="18" style="1" width="8.91"/>
    <col collapsed="false" customWidth="true" hidden="false" outlineLevel="0" max="19" min="19" style="1" width="11.45"/>
    <col collapsed="false" customWidth="true" hidden="false" outlineLevel="0" max="20" min="20" style="1" width="11.74"/>
    <col collapsed="false" customWidth="false" hidden="false" outlineLevel="0" max="16384" min="21" style="1" width="9.05"/>
  </cols>
  <sheetData>
    <row r="1" customFormat="false" ht="15" hidden="false" customHeight="false" outlineLevel="0" collapsed="false">
      <c r="A1" s="2" t="s">
        <v>0</v>
      </c>
    </row>
    <row r="2" customFormat="false" ht="12.75" hidden="false" customHeight="false" outlineLevel="0" collapsed="false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customFormat="false" ht="57" hidden="false" customHeight="false" outlineLevel="0" collapsed="false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  <c r="I3" s="4" t="s">
        <v>10</v>
      </c>
      <c r="J3" s="4" t="s">
        <v>11</v>
      </c>
      <c r="K3" s="4" t="s">
        <v>12</v>
      </c>
      <c r="L3" s="5" t="s">
        <v>13</v>
      </c>
      <c r="M3" s="4" t="s">
        <v>14</v>
      </c>
      <c r="N3" s="6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9" t="s">
        <v>21</v>
      </c>
    </row>
    <row r="4" customFormat="false" ht="24" hidden="false" customHeight="true" outlineLevel="0" collapsed="false">
      <c r="A4" s="10" t="n">
        <v>5272</v>
      </c>
      <c r="B4" s="11" t="s">
        <v>22</v>
      </c>
      <c r="C4" s="12" t="n">
        <v>98</v>
      </c>
      <c r="D4" s="12" t="n">
        <v>17802</v>
      </c>
      <c r="E4" s="12" t="n">
        <v>12898</v>
      </c>
      <c r="F4" s="13" t="n">
        <v>2317</v>
      </c>
      <c r="G4" s="12" t="n">
        <v>2981</v>
      </c>
      <c r="H4" s="14" t="n">
        <f aca="false">IF(COUNT(F4:G4)=0,"-",SUM(F4:G4))</f>
        <v>5298</v>
      </c>
      <c r="I4" s="12" t="n">
        <v>38</v>
      </c>
      <c r="J4" s="12" t="n">
        <v>39</v>
      </c>
      <c r="K4" s="12" t="n">
        <f aca="false">IF(COUNT(I4:J4)=0,"-",SUM(I4:J4))</f>
        <v>77</v>
      </c>
      <c r="L4" s="13" t="n">
        <v>9</v>
      </c>
      <c r="M4" s="12" t="n">
        <v>13</v>
      </c>
      <c r="N4" s="14" t="n">
        <f aca="false">IF(COUNT(L4:M4)=0,"-",SUM(L4:M4))</f>
        <v>22</v>
      </c>
      <c r="O4" s="15" t="n">
        <f aca="false">IF(COUNT(H4,K4)=0,"-",IF(OR(SUM(K4)=0,SUM(H4)=0),0,ROUND(K4/H4*1000,2)))</f>
        <v>14.53</v>
      </c>
      <c r="P4" s="15" t="n">
        <f aca="false">IF(COUNT(H4,N4)=0,"-",IF(OR(SUM(N4)=0,SUM(H4)=0),0,ROUND(N4/H4*1000,2)))</f>
        <v>4.15</v>
      </c>
      <c r="Q4" s="15" t="n">
        <f aca="false">IF(COUNT(C4:D4)=0,"-",IF(OR(SUM(D4)=0,SUM(C4)=0),0,ROUND(SUM(D4)/(SUM(C4)*365)*100,2)))</f>
        <v>49.77</v>
      </c>
      <c r="R4" s="15" t="n">
        <f aca="false">IF(COUNT(C4,H4)=0,"-",IF(OR(SUM(H4)=0,SUM(C4)=0),0,ROUND(SUM(H4)/SUM(C4),0)))</f>
        <v>54</v>
      </c>
      <c r="S4" s="15" t="n">
        <f aca="false">IF(COUNT(C4:D4,H4)=0,"-",IF(OR(SUM(C4)=0,SUM(H4)=0),0,ROUND(((SUM(C4)*365)-SUM(D4))/SUM(H4),0)))</f>
        <v>3</v>
      </c>
      <c r="T4" s="10" t="n">
        <f aca="false">IF(COUNT(E4,H4)=0,"-",IF(OR(SUM(E4)=0,SUM(H4)=0),0,ROUND(SUM(E4)/SUM(H4),0)))</f>
        <v>2</v>
      </c>
    </row>
    <row r="5" customFormat="false" ht="24" hidden="false" customHeight="true" outlineLevel="0" collapsed="false">
      <c r="A5" s="10" t="n">
        <v>5272</v>
      </c>
      <c r="B5" s="11" t="s">
        <v>23</v>
      </c>
      <c r="C5" s="12" t="n">
        <v>168</v>
      </c>
      <c r="D5" s="12" t="n">
        <v>38227</v>
      </c>
      <c r="E5" s="12" t="n">
        <v>40653</v>
      </c>
      <c r="F5" s="13" t="n">
        <v>5338</v>
      </c>
      <c r="G5" s="12" t="n">
        <v>7452</v>
      </c>
      <c r="H5" s="14" t="n">
        <f aca="false">IF(COUNT(F5:G5)=0,"-",SUM(F5:G5))</f>
        <v>12790</v>
      </c>
      <c r="I5" s="12" t="n">
        <v>53</v>
      </c>
      <c r="J5" s="12" t="n">
        <v>69</v>
      </c>
      <c r="K5" s="12" t="n">
        <f aca="false">IF(COUNT(I5:J5)=0,"-",SUM(I5:J5))</f>
        <v>122</v>
      </c>
      <c r="L5" s="13" t="n">
        <v>33</v>
      </c>
      <c r="M5" s="12" t="n">
        <v>45</v>
      </c>
      <c r="N5" s="14" t="n">
        <f aca="false">IF(COUNT(L5:M5)=0,"-",SUM(L5:M5))</f>
        <v>78</v>
      </c>
      <c r="O5" s="15" t="n">
        <f aca="false">IF(COUNT(H5,K5)=0,"-",IF(OR(SUM(K5)=0,SUM(H5)=0),0,ROUND(K5/H5*1000,2)))</f>
        <v>9.54</v>
      </c>
      <c r="P5" s="15" t="n">
        <f aca="false">IF(COUNT(H5,N5)=0,"-",IF(OR(SUM(N5)=0,SUM(H5)=0),0,ROUND(N5/H5*1000,2)))</f>
        <v>6.1</v>
      </c>
      <c r="Q5" s="15" t="n">
        <f aca="false">IF(COUNT(C5:D5)=0,"-",IF(OR(SUM(D5)=0,SUM(C5)=0),0,ROUND(SUM(D5)/(SUM(C5)*365)*100,2)))</f>
        <v>62.34</v>
      </c>
      <c r="R5" s="15" t="n">
        <f aca="false">IF(COUNT(C5,H5)=0,"-",IF(OR(SUM(H5)=0,SUM(C5)=0),0,ROUND(SUM(H5)/SUM(C5),0)))</f>
        <v>76</v>
      </c>
      <c r="S5" s="15" t="n">
        <f aca="false">IF(COUNT(C5:D5,H5)=0,"-",IF(OR(SUM(C5)=0,SUM(H5)=0),0,ROUND(((SUM(C5)*365)-SUM(D5))/SUM(H5),0)))</f>
        <v>2</v>
      </c>
      <c r="T5" s="10" t="n">
        <f aca="false">IF(COUNT(E5,H5)=0,"-",IF(OR(SUM(E5)=0,SUM(H5)=0),0,ROUND(SUM(E5)/SUM(H5),0)))</f>
        <v>3</v>
      </c>
    </row>
    <row r="6" customFormat="false" ht="24" hidden="false" customHeight="true" outlineLevel="0" collapsed="false">
      <c r="A6" s="10" t="n">
        <v>5272</v>
      </c>
      <c r="B6" s="11" t="s">
        <v>24</v>
      </c>
      <c r="C6" s="12" t="s">
        <v>25</v>
      </c>
      <c r="D6" s="12" t="s">
        <v>25</v>
      </c>
      <c r="E6" s="12" t="s">
        <v>25</v>
      </c>
      <c r="F6" s="13" t="s">
        <v>25</v>
      </c>
      <c r="G6" s="12" t="s">
        <v>25</v>
      </c>
      <c r="H6" s="14" t="str">
        <f aca="false">IF(COUNT(F6:G6)=0,"-",SUM(F6:G6))</f>
        <v>-</v>
      </c>
      <c r="I6" s="12"/>
      <c r="J6" s="12"/>
      <c r="K6" s="12" t="str">
        <f aca="false">IF(COUNT(I6:J6)=0,"-",SUM(I6:J6))</f>
        <v>-</v>
      </c>
      <c r="L6" s="13"/>
      <c r="M6" s="12"/>
      <c r="N6" s="14" t="str">
        <f aca="false">IF(COUNT(L6:M6)=0,"-",SUM(L6:M6))</f>
        <v>-</v>
      </c>
      <c r="O6" s="15" t="str">
        <f aca="false">IF(COUNT(H6,K6)=0,"-",IF(OR(SUM(K6)=0,SUM(H6)=0),0,ROUND(K6/H6*1000,2)))</f>
        <v>-</v>
      </c>
      <c r="P6" s="15" t="str">
        <f aca="false">IF(COUNT(H6,N6)=0,"-",IF(OR(SUM(N6)=0,SUM(H6)=0),0,ROUND(N6/H6*1000,2)))</f>
        <v>-</v>
      </c>
      <c r="Q6" s="15" t="str">
        <f aca="false">IF(COUNT(C6:D6)=0,"-",IF(OR(SUM(D6)=0,SUM(C6)=0),0,ROUND(SUM(D6)/(SUM(C6)*365)*100,2)))</f>
        <v>-</v>
      </c>
      <c r="R6" s="15" t="str">
        <f aca="false">IF(COUNT(C6,H6)=0,"-",IF(OR(SUM(H6)=0,SUM(C6)=0),0,ROUND(SUM(H6)/SUM(C6),0)))</f>
        <v>-</v>
      </c>
      <c r="S6" s="15" t="str">
        <f aca="false">IF(COUNT(C6:D6,H6)=0,"-",IF(OR(SUM(C6)=0,SUM(H6)=0),0,ROUND(((SUM(C6)*365)-SUM(D6))/SUM(H6),0)))</f>
        <v>-</v>
      </c>
      <c r="T6" s="10" t="str">
        <f aca="false">IF(COUNT(E6,H6)=0,"-",IF(OR(SUM(E6)=0,SUM(H6)=0),0,ROUND(SUM(E6)/SUM(H6),0)))</f>
        <v>-</v>
      </c>
    </row>
    <row r="7" customFormat="false" ht="24" hidden="false" customHeight="true" outlineLevel="0" collapsed="false">
      <c r="A7" s="16" t="n">
        <v>5272</v>
      </c>
      <c r="B7" s="17" t="s">
        <v>26</v>
      </c>
      <c r="C7" s="18" t="n">
        <f aca="false">IF(COUNT(C4:C6)=0,"-",SUM(C4:C6))</f>
        <v>266</v>
      </c>
      <c r="D7" s="18" t="n">
        <f aca="false">IF(COUNT(D4:D6)=0,"-",SUM(D4:D6))</f>
        <v>56029</v>
      </c>
      <c r="E7" s="18" t="n">
        <f aca="false">IF(COUNT(E4:E6)=0,"-",SUM(E4:E6))</f>
        <v>53551</v>
      </c>
      <c r="F7" s="19" t="n">
        <f aca="false">IF(COUNT(F4:F6)=0,"-",SUM(F4:F6))</f>
        <v>7655</v>
      </c>
      <c r="G7" s="18" t="n">
        <f aca="false">IF(COUNT(G4:G6)=0,"-",SUM(G4:G6))</f>
        <v>10433</v>
      </c>
      <c r="H7" s="20" t="n">
        <f aca="false">IF(COUNT(H4:H6)=0,"-",SUM(H4:H6))</f>
        <v>18088</v>
      </c>
      <c r="I7" s="18" t="n">
        <f aca="false">IF(COUNT(I4:I6)=0,"-",SUM(I4:I6))</f>
        <v>91</v>
      </c>
      <c r="J7" s="18" t="n">
        <f aca="false">IF(COUNT(J4:J6)=0,"-",SUM(J4:J6))</f>
        <v>108</v>
      </c>
      <c r="K7" s="18" t="n">
        <f aca="false">IF(COUNT(K4:K6)=0,"-",SUM(K4:K6))</f>
        <v>199</v>
      </c>
      <c r="L7" s="19" t="n">
        <f aca="false">IF(COUNT(L4:L6)=0,"-",SUM(L4:L6))</f>
        <v>42</v>
      </c>
      <c r="M7" s="18" t="n">
        <f aca="false">IF(COUNT(M4:M6)=0,"-",SUM(M4:M6))</f>
        <v>58</v>
      </c>
      <c r="N7" s="20" t="n">
        <f aca="false">IF(COUNT(L7:M7)=0,"-",SUM(L7:M7))</f>
        <v>100</v>
      </c>
      <c r="O7" s="21" t="n">
        <f aca="false">IF(COUNT(H7,K7)=0,"-",IF(OR(SUM(K7)=0,SUM(H7)=0),0,ROUND(K7/H7*1000,2)))</f>
        <v>11</v>
      </c>
      <c r="P7" s="21" t="n">
        <f aca="false">IF(COUNT(H7,N7)=0,"-",IF(OR(SUM(N7)=0,SUM(H7)=0),"-",ROUND(N7/H7*1000,2)))</f>
        <v>5.53</v>
      </c>
      <c r="Q7" s="21" t="n">
        <f aca="false">IF(COUNT(C7:D7)=0,"-",IF(OR(SUM(D7)=0,SUM(C7)=0),"-",ROUND(SUM(D7)/(SUM(C7)*365)*100,2)))</f>
        <v>57.71</v>
      </c>
      <c r="R7" s="21" t="n">
        <f aca="false">IF(COUNT(C7,H7)=0,"-",IF(OR(SUM(H7)=0,SUM(C7)=0),"-",ROUND(SUM(H7)/SUM(C7),0)))</f>
        <v>68</v>
      </c>
      <c r="S7" s="21" t="n">
        <f aca="false">IF(COUNT(C7:D7,H7)=0,"-",IF(OR(SUM(C7)=0,SUM(H7)=0),"-",ROUND(((SUM(C7)*365)-SUM(D7))/SUM(H7),0)))</f>
        <v>2</v>
      </c>
      <c r="T7" s="16" t="n">
        <f aca="false">IF(COUNT(E7,H7)=0,"-",IF(OR(SUM(E7)=0,SUM(H7)=0),"-",ROUND(SUM(E7)/SUM(H7),0)))</f>
        <v>3</v>
      </c>
    </row>
    <row r="8" customFormat="false" ht="24" hidden="false" customHeight="true" outlineLevel="0" collapsed="false">
      <c r="A8" s="22" t="n">
        <v>5272</v>
      </c>
      <c r="B8" s="23" t="s">
        <v>27</v>
      </c>
      <c r="C8" s="24" t="n">
        <v>212</v>
      </c>
      <c r="D8" s="24" t="n">
        <v>55393</v>
      </c>
      <c r="E8" s="24" t="n">
        <v>43381</v>
      </c>
      <c r="F8" s="25" t="n">
        <v>6850</v>
      </c>
      <c r="G8" s="24" t="n">
        <v>9349</v>
      </c>
      <c r="H8" s="26" t="n">
        <v>16199</v>
      </c>
      <c r="I8" s="24" t="n">
        <v>90</v>
      </c>
      <c r="J8" s="24" t="n">
        <v>84</v>
      </c>
      <c r="K8" s="27" t="n">
        <v>174</v>
      </c>
      <c r="L8" s="25" t="n">
        <v>37</v>
      </c>
      <c r="M8" s="24" t="n">
        <v>41</v>
      </c>
      <c r="N8" s="26" t="n">
        <v>78</v>
      </c>
      <c r="O8" s="28" t="n">
        <v>10.74</v>
      </c>
      <c r="P8" s="28" t="n">
        <v>4.82</v>
      </c>
      <c r="Q8" s="28" t="n">
        <v>71.59</v>
      </c>
      <c r="R8" s="28" t="n">
        <v>76</v>
      </c>
      <c r="S8" s="28" t="n">
        <v>1</v>
      </c>
      <c r="T8" s="22" t="n">
        <v>3</v>
      </c>
    </row>
    <row r="9" customFormat="false" ht="24" hidden="false" customHeight="true" outlineLevel="0" collapsed="false">
      <c r="A9" s="29" t="n">
        <v>5272</v>
      </c>
      <c r="B9" s="30" t="s">
        <v>28</v>
      </c>
      <c r="C9" s="31" t="s">
        <v>25</v>
      </c>
      <c r="D9" s="31" t="s">
        <v>25</v>
      </c>
      <c r="E9" s="31" t="s">
        <v>25</v>
      </c>
      <c r="F9" s="32" t="s">
        <v>25</v>
      </c>
      <c r="G9" s="31" t="s">
        <v>25</v>
      </c>
      <c r="H9" s="26" t="s">
        <v>25</v>
      </c>
      <c r="I9" s="31" t="s">
        <v>25</v>
      </c>
      <c r="J9" s="31" t="s">
        <v>25</v>
      </c>
      <c r="K9" s="27" t="s">
        <v>25</v>
      </c>
      <c r="L9" s="32" t="s">
        <v>25</v>
      </c>
      <c r="M9" s="31" t="s">
        <v>25</v>
      </c>
      <c r="N9" s="26" t="s">
        <v>25</v>
      </c>
      <c r="O9" s="33" t="s">
        <v>25</v>
      </c>
      <c r="P9" s="33" t="s">
        <v>25</v>
      </c>
      <c r="Q9" s="33" t="s">
        <v>25</v>
      </c>
      <c r="R9" s="33" t="s">
        <v>25</v>
      </c>
      <c r="S9" s="33" t="s">
        <v>25</v>
      </c>
      <c r="T9" s="29" t="s">
        <v>25</v>
      </c>
    </row>
    <row r="10" customFormat="false" ht="24" hidden="false" customHeight="true" outlineLevel="0" collapsed="false">
      <c r="A10" s="34" t="n">
        <v>5272</v>
      </c>
      <c r="B10" s="35" t="s">
        <v>29</v>
      </c>
      <c r="C10" s="27" t="s">
        <v>25</v>
      </c>
      <c r="D10" s="27" t="s">
        <v>25</v>
      </c>
      <c r="E10" s="27" t="s">
        <v>25</v>
      </c>
      <c r="F10" s="36" t="s">
        <v>25</v>
      </c>
      <c r="G10" s="27" t="s">
        <v>25</v>
      </c>
      <c r="H10" s="26" t="str">
        <f aca="false">IF(COUNT(F10:G10)=0,"-",SUM(F10:G10))</f>
        <v>-</v>
      </c>
      <c r="I10" s="27" t="s">
        <v>25</v>
      </c>
      <c r="J10" s="27" t="s">
        <v>25</v>
      </c>
      <c r="K10" s="27" t="str">
        <f aca="false">IF(COUNT(I10:J10)=0,"-",SUM(I10:J10))</f>
        <v>-</v>
      </c>
      <c r="L10" s="36" t="s">
        <v>25</v>
      </c>
      <c r="M10" s="27" t="s">
        <v>25</v>
      </c>
      <c r="N10" s="26" t="str">
        <f aca="false">IF(COUNT(L10:M10)=0,"-",SUM(L10:M10))</f>
        <v>-</v>
      </c>
      <c r="O10" s="37" t="str">
        <f aca="false">IF(COUNT(H10,K10)=0,"-",IF(OR(SUM(K10)=0,SUM(H10)=0),0,ROUND(K10/H10*1000,2)))</f>
        <v>-</v>
      </c>
      <c r="P10" s="37" t="str">
        <f aca="false">IF(COUNT(H10,N10)=0,"-",IF(OR(SUM(N10)=0,SUM(H10)=0),0,ROUND(N10/H10*1000,2)))</f>
        <v>-</v>
      </c>
      <c r="Q10" s="37" t="str">
        <f aca="false">IF(COUNT(C10:D10)=0,"-",IF(OR(SUM(D10)=0,SUM(C10)=0),0,ROUND(SUM(D10)/(SUM(C10)*365)*100,2)))</f>
        <v>-</v>
      </c>
      <c r="R10" s="37" t="str">
        <f aca="false">IF(COUNT(C10,H10)=0,"-",IF(OR(SUM(H10)=0,SUM(C10)=0),0,ROUND(SUM(H10)/SUM(C10),0)))</f>
        <v>-</v>
      </c>
      <c r="S10" s="37" t="str">
        <f aca="false">IF(COUNT(C10:D10,H10)=0,"-",IF(OR(SUM(C10)=0,SUM(H10)=0),0,ROUND(((SUM(C10)*365)-SUM(D10))/SUM(H10),0)))</f>
        <v>-</v>
      </c>
      <c r="T10" s="34" t="s">
        <v>25</v>
      </c>
    </row>
    <row r="11" customFormat="false" ht="24" hidden="false" customHeight="true" outlineLevel="0" collapsed="false">
      <c r="A11" s="34" t="n">
        <v>5272</v>
      </c>
      <c r="B11" s="35" t="s">
        <v>30</v>
      </c>
      <c r="C11" s="27" t="n">
        <v>540</v>
      </c>
      <c r="D11" s="27" t="n">
        <v>4844</v>
      </c>
      <c r="E11" s="27" t="n">
        <v>3604</v>
      </c>
      <c r="F11" s="36" t="n">
        <v>768</v>
      </c>
      <c r="G11" s="27" t="n">
        <v>555</v>
      </c>
      <c r="H11" s="26" t="n">
        <f aca="false">IF(COUNT(F11:G11)=0,"-",SUM(F11:G11))</f>
        <v>1323</v>
      </c>
      <c r="I11" s="27" t="n">
        <v>2</v>
      </c>
      <c r="J11" s="27" t="n">
        <v>0</v>
      </c>
      <c r="K11" s="27" t="n">
        <f aca="false">IF(COUNT(I11:J11)=0,"-",SUM(I11:J11))</f>
        <v>2</v>
      </c>
      <c r="L11" s="36" t="n">
        <v>2</v>
      </c>
      <c r="M11" s="27" t="n">
        <v>0</v>
      </c>
      <c r="N11" s="26" t="n">
        <f aca="false">IF(COUNT(L11:M11)=0,"-",SUM(L11:M11))</f>
        <v>2</v>
      </c>
      <c r="O11" s="37" t="n">
        <f aca="false">IF(COUNT(H11,K11)=0,"-",IF(OR(SUM(K11)=0,SUM(H11)=0),0,ROUND(K11/H11*1000,2)))</f>
        <v>1.51</v>
      </c>
      <c r="P11" s="37" t="n">
        <f aca="false">IF(COUNT(H11,N11)=0,"-",IF(OR(SUM(N11)=0,SUM(H11)=0),0,ROUND(N11/H11*1000,2)))</f>
        <v>1.51</v>
      </c>
      <c r="Q11" s="37" t="n">
        <f aca="false">IF(COUNT(C11:D11)=0,"-",IF(OR(SUM(D11)=0,SUM(C11)=0),0,ROUND(SUM(D11)/(SUM(C11)*365)*100,2)))</f>
        <v>2.46</v>
      </c>
      <c r="R11" s="37" t="n">
        <f aca="false">IF(COUNT(C11,H11)=0,"-",IF(OR(SUM(H11)=0,SUM(C11)=0),0,ROUND(SUM(H11)/SUM(C11),0)))</f>
        <v>2</v>
      </c>
      <c r="S11" s="37" t="n">
        <f aca="false">IF(COUNT(C11:D11,H11)=0,"-",IF(OR(SUM(C11)=0,SUM(H11)=0),0,ROUND(((SUM(C11)*365)-SUM(D11))/SUM(H11),0)))</f>
        <v>145</v>
      </c>
      <c r="T11" s="34" t="n">
        <v>3</v>
      </c>
    </row>
    <row r="12" customFormat="false" ht="24" hidden="false" customHeight="true" outlineLevel="0" collapsed="false">
      <c r="A12" s="38" t="n">
        <v>5272</v>
      </c>
      <c r="B12" s="39" t="s">
        <v>31</v>
      </c>
      <c r="C12" s="40" t="n">
        <v>540</v>
      </c>
      <c r="D12" s="40" t="n">
        <v>4029</v>
      </c>
      <c r="E12" s="40" t="n">
        <v>4029</v>
      </c>
      <c r="F12" s="41" t="n">
        <v>579</v>
      </c>
      <c r="G12" s="40" t="n">
        <v>980</v>
      </c>
      <c r="H12" s="42" t="n">
        <f aca="false">IF(COUNT(F12:G12)=0,"-",SUM(F12:G12))</f>
        <v>1559</v>
      </c>
      <c r="I12" s="40" t="n">
        <v>0</v>
      </c>
      <c r="J12" s="40" t="n">
        <v>0</v>
      </c>
      <c r="K12" s="40" t="n">
        <f aca="false">IF(COUNT(I12:J12)=0,"-",SUM(I12:J12))</f>
        <v>0</v>
      </c>
      <c r="L12" s="41" t="n">
        <v>0</v>
      </c>
      <c r="M12" s="40" t="n">
        <v>0</v>
      </c>
      <c r="N12" s="42" t="n">
        <f aca="false">IF(COUNT(L12:M12)=0,"-",SUM(L12:M12))</f>
        <v>0</v>
      </c>
      <c r="O12" s="43" t="n">
        <f aca="false">IF(COUNT(H12,K12)=0,"-",IF(OR(SUM(K12)=0,SUM(H12)=0),0,ROUND(K12/H12*1000,2)))</f>
        <v>0</v>
      </c>
      <c r="P12" s="43" t="n">
        <f aca="false">IF(COUNT(H12,N12)=0,"-",IF(OR(SUM(N12)=0,SUM(H12)=0),0,ROUND(N12/H12*1000,2)))</f>
        <v>0</v>
      </c>
      <c r="Q12" s="43" t="n">
        <f aca="false">IF(COUNT(C12:D12)=0,"-",IF(OR(SUM(D12)=0,SUM(C12)=0),0,ROUND(SUM(D12)/(SUM(C12)*365)*100,2)))</f>
        <v>2.04</v>
      </c>
      <c r="R12" s="43" t="n">
        <f aca="false">IF(COUNT(C12,H12)=0,"-",IF(OR(SUM(H12)=0,SUM(C12)=0),0,ROUND(SUM(H12)/SUM(C12),0)))</f>
        <v>3</v>
      </c>
      <c r="S12" s="43" t="n">
        <f aca="false">IF(COUNT(C12:D12,H12)=0,"-",IF(OR(SUM(C12)=0,SUM(H12)=0),0,ROUND(((SUM(C12)*365)-SUM(D12))/SUM(H12),0)))</f>
        <v>124</v>
      </c>
      <c r="T12" s="38" t="n">
        <f aca="false">IF(COUNT(E12,H12)=0,"-",IF(OR(SUM(E12)=0,SUM(H12)=0),0,ROUND(SUM(E12)/SUM(H12),0)))</f>
        <v>3</v>
      </c>
    </row>
    <row r="13" customFormat="false" ht="13.5" hidden="false" customHeight="false" outlineLevel="0" collapsed="false">
      <c r="A13" s="44" t="s">
        <v>32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Collabora_Office/22.05.13.1$Linux_X86_64 LibreOffice_project/40212ba8bdeb7cebecbbfe697be02fcaa396e698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2025-03-02T04:46:36Z</dcterms:created>
  <dc:creator>acer</dc:creator>
  <dc:description/>
  <dc:language>en-US</dc:language>
  <cp:lastModifiedBy/>
  <dcterms:modified xsi:type="dcterms:W3CDTF">2025-07-01T09:08:31Z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