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ndikator Kinerja RS" sheetId="1" r:id="rId1"/>
  </sheets>
  <calcPr calcId="144525" iterateDelta="1E-4"/>
</workbook>
</file>

<file path=xl/calcChain.xml><?xml version="1.0" encoding="utf-8"?>
<calcChain xmlns="http://schemas.openxmlformats.org/spreadsheetml/2006/main">
  <c r="H8" i="1" l="1"/>
  <c r="P8" i="1" s="1"/>
  <c r="H9" i="1"/>
  <c r="H10" i="1"/>
  <c r="R10" i="1" s="1"/>
  <c r="K8" i="1"/>
  <c r="K9" i="1"/>
  <c r="O9" i="1" s="1"/>
  <c r="K10" i="1"/>
  <c r="N10" i="1"/>
  <c r="N9" i="1"/>
  <c r="N8" i="1"/>
  <c r="O11" i="1"/>
  <c r="O8" i="1"/>
  <c r="P11" i="1"/>
  <c r="P10" i="1"/>
  <c r="P12" i="1"/>
  <c r="Q11" i="1"/>
  <c r="Q10" i="1"/>
  <c r="Q9" i="1"/>
  <c r="Q8" i="1"/>
  <c r="Q12" i="1"/>
  <c r="R11" i="1"/>
  <c r="R9" i="1"/>
  <c r="R12" i="1"/>
  <c r="S11" i="1"/>
  <c r="S10" i="1"/>
  <c r="S9" i="1"/>
  <c r="S8" i="1"/>
  <c r="S12" i="1"/>
  <c r="T12" i="1"/>
  <c r="T11" i="1"/>
  <c r="T6" i="1"/>
  <c r="T5" i="1"/>
  <c r="T4" i="1"/>
  <c r="R4" i="1"/>
  <c r="R5" i="1"/>
  <c r="Q5" i="1"/>
  <c r="Q4" i="1"/>
  <c r="P5" i="1"/>
  <c r="P4" i="1"/>
  <c r="S4" i="1"/>
  <c r="S5" i="1"/>
  <c r="S6" i="1"/>
  <c r="R6" i="1"/>
  <c r="Q6" i="1"/>
  <c r="P6" i="1"/>
  <c r="R8" i="1" l="1"/>
  <c r="P9" i="1"/>
  <c r="O10" i="1"/>
  <c r="H12" i="1"/>
  <c r="H11" i="1"/>
  <c r="H6" i="1"/>
  <c r="H5" i="1"/>
  <c r="H4" i="1"/>
  <c r="K12" i="1"/>
  <c r="K11" i="1"/>
  <c r="K6" i="1"/>
  <c r="K5" i="1"/>
  <c r="K4" i="1"/>
  <c r="O12" i="1"/>
  <c r="N12" i="1"/>
  <c r="N11" i="1"/>
  <c r="N6" i="1"/>
  <c r="N5" i="1"/>
  <c r="N4" i="1"/>
  <c r="M7" i="1"/>
  <c r="L7" i="1"/>
  <c r="J7" i="1"/>
  <c r="I7" i="1"/>
  <c r="G7" i="1"/>
  <c r="F7" i="1"/>
  <c r="E7" i="1"/>
  <c r="D7" i="1"/>
  <c r="C7" i="1"/>
  <c r="N7" i="1" l="1"/>
  <c r="K7" i="1"/>
  <c r="O6" i="1"/>
  <c r="Q7" i="1"/>
  <c r="O5" i="1"/>
  <c r="H7" i="1"/>
  <c r="R7" i="1" s="1"/>
  <c r="O4" i="1"/>
  <c r="T7" i="1" l="1"/>
  <c r="S7" i="1"/>
  <c r="O7" i="1"/>
  <c r="P7" i="1"/>
</calcChain>
</file>

<file path=xl/sharedStrings.xml><?xml version="1.0" encoding="utf-8"?>
<sst xmlns="http://schemas.openxmlformats.org/spreadsheetml/2006/main" count="65" uniqueCount="33">
  <si>
    <t xml:space="preserve"> </t>
  </si>
  <si>
    <t>KODE WILAYAH</t>
  </si>
  <si>
    <t>JUMLAH TEMPAT TIDUR 
(Unit)</t>
  </si>
  <si>
    <t>TOTAL HARI PERAWATAN PASIEN 
(Hari)</t>
  </si>
  <si>
    <t>LAMA PASIEN DIRAWAT
(Hari)</t>
  </si>
  <si>
    <t>PASIEN 
LAKI-LAKI KELUAR MATI
(Orang)</t>
  </si>
  <si>
    <t>PASIEN 
PEREMPUAN KELUAR MATI
(Orang)</t>
  </si>
  <si>
    <t>TOTAL PASIEN KELUAR MATI 
(Orang)</t>
  </si>
  <si>
    <t>PASIEN LAKI-LAKI KELUAR MATI ≥ 48 JAM DIRAWAT
(Orang)</t>
  </si>
  <si>
    <t>PASIEN PEREMPUAN KELUAR MATI ≥ 48 JAM DIRAWAT
(Orang)</t>
  </si>
  <si>
    <t>TOTAL PASIEN KELUAR MATI ≥ 48 JAM DIRAWAT
(Orang)</t>
  </si>
  <si>
    <t>Rumah Sakit Umum Daerah</t>
  </si>
  <si>
    <t>Rumah Sakit Umum Swasta</t>
  </si>
  <si>
    <t>-</t>
  </si>
  <si>
    <t>Rumah Sakit Khusus</t>
  </si>
  <si>
    <t>JUMLAH</t>
  </si>
  <si>
    <t>NDIKATOR KINERJA PELAYANAN RUMAH SAKIT</t>
  </si>
  <si>
    <t>Gross Death Rate (GDR)
(%)</t>
  </si>
  <si>
    <t>Turn Over Interval (TOI)
(Hari)</t>
  </si>
  <si>
    <t>Nett Death Rate (NDR)
(%)</t>
  </si>
  <si>
    <t>Bed Occupancy Ratio (BOR)
(%)</t>
  </si>
  <si>
    <t>Average Length of Stay (AVLOS)
(Hari)</t>
  </si>
  <si>
    <t>Bed Turn Over (BTO)
(Kali)</t>
  </si>
  <si>
    <t>TAHUN 2019</t>
  </si>
  <si>
    <t>TAHUN 2018</t>
  </si>
  <si>
    <t>TAHUN 2020</t>
  </si>
  <si>
    <t>TAHUN 2021</t>
  </si>
  <si>
    <t>Indikator Kinerja Pelayanan Rumah Sakit dan Angka Kematian Pasien di Rumah Sakit di Kota Bima Tahun 2023</t>
  </si>
  <si>
    <t>TAHUN 2022</t>
  </si>
  <si>
    <t>PASIEN PEREMPUAN KELUAR HIDUP+MATI
(Orang)</t>
  </si>
  <si>
    <t>PASIEN 
LAKI-LAKI KELUAR HIDUP+MATI
(Orang)</t>
  </si>
  <si>
    <t>TOTAL PASIEN KELUAR HIDUP+MATI
(Orang)</t>
  </si>
  <si>
    <t>Sumber :Dinas Kesehatan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</si>
</sst>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workbookViewId="0"/>
  </sheetViews>
  <sheetFormatPr defaultRowHeight="12.75" x14ac:dyDescent="0.2"/>
  <cols>
    <col min="1" max="1" width="9.140625" style="1"/>
    <col min="2" max="2" width="23" style="1" customWidth="1"/>
    <col min="3" max="3" width="10.28515625" style="1" customWidth="1"/>
    <col min="4" max="4" width="10.85546875" style="1" customWidth="1"/>
    <col min="5" max="5" width="9.140625" style="1" customWidth="1"/>
    <col min="6" max="8" width="11.28515625" style="1" customWidth="1"/>
    <col min="9" max="9" width="10.7109375" style="1" customWidth="1"/>
    <col min="10" max="10" width="10.85546875" style="1" customWidth="1"/>
    <col min="11" max="11" width="11.140625" style="1" customWidth="1"/>
    <col min="12" max="14" width="15.7109375" style="1" customWidth="1"/>
    <col min="15" max="15" width="10.42578125" style="1" customWidth="1"/>
    <col min="16" max="16" width="9.42578125" style="1" customWidth="1"/>
    <col min="17" max="17" width="10.42578125" style="1" customWidth="1"/>
    <col min="18" max="18" width="9" style="1" customWidth="1"/>
    <col min="19" max="19" width="11.5703125" style="1" customWidth="1"/>
    <col min="20" max="20" width="11.85546875" style="1" customWidth="1"/>
    <col min="21" max="16384" width="9.140625" style="1"/>
  </cols>
  <sheetData>
    <row r="1" spans="1:20" ht="15" x14ac:dyDescent="0.25">
      <c r="A1" s="8" t="s">
        <v>27</v>
      </c>
    </row>
    <row r="2" spans="1:20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</row>
    <row r="3" spans="1:20" ht="60.75" thickBot="1" x14ac:dyDescent="0.25">
      <c r="A3" s="7" t="s">
        <v>1</v>
      </c>
      <c r="B3" s="7" t="s">
        <v>16</v>
      </c>
      <c r="C3" s="7" t="s">
        <v>2</v>
      </c>
      <c r="D3" s="7" t="s">
        <v>3</v>
      </c>
      <c r="E3" s="7" t="s">
        <v>4</v>
      </c>
      <c r="F3" s="9" t="s">
        <v>30</v>
      </c>
      <c r="G3" s="7" t="s">
        <v>29</v>
      </c>
      <c r="H3" s="10" t="s">
        <v>31</v>
      </c>
      <c r="I3" s="7" t="s">
        <v>5</v>
      </c>
      <c r="J3" s="7" t="s">
        <v>6</v>
      </c>
      <c r="K3" s="7" t="s">
        <v>7</v>
      </c>
      <c r="L3" s="9" t="s">
        <v>8</v>
      </c>
      <c r="M3" s="7" t="s">
        <v>9</v>
      </c>
      <c r="N3" s="10" t="s">
        <v>10</v>
      </c>
      <c r="O3" s="34" t="s">
        <v>17</v>
      </c>
      <c r="P3" s="34" t="s">
        <v>19</v>
      </c>
      <c r="Q3" s="34" t="s">
        <v>20</v>
      </c>
      <c r="R3" s="34" t="s">
        <v>22</v>
      </c>
      <c r="S3" s="35" t="s">
        <v>18</v>
      </c>
      <c r="T3" s="11" t="s">
        <v>21</v>
      </c>
    </row>
    <row r="4" spans="1:20" ht="24" customHeight="1" thickTop="1" x14ac:dyDescent="0.2">
      <c r="A4" s="3">
        <v>5272</v>
      </c>
      <c r="B4" s="2" t="s">
        <v>11</v>
      </c>
      <c r="C4" s="17">
        <v>55</v>
      </c>
      <c r="D4" s="17">
        <v>12212</v>
      </c>
      <c r="E4" s="17">
        <v>8859</v>
      </c>
      <c r="F4" s="18">
        <v>1597</v>
      </c>
      <c r="G4" s="19">
        <v>1956</v>
      </c>
      <c r="H4" s="20">
        <f>IF(COUNT(F4:G4)=0,"-",SUM(F4:G4))</f>
        <v>3553</v>
      </c>
      <c r="I4" s="17">
        <v>33</v>
      </c>
      <c r="J4" s="17">
        <v>21</v>
      </c>
      <c r="K4" s="17">
        <f>IF(COUNT(I4:J4)=0,"-",SUM(I4:J4))</f>
        <v>54</v>
      </c>
      <c r="L4" s="18">
        <v>5</v>
      </c>
      <c r="M4" s="17">
        <v>7</v>
      </c>
      <c r="N4" s="20">
        <f>IF(COUNT(L4:M4)=0,"-",SUM(L4:M4))</f>
        <v>12</v>
      </c>
      <c r="O4" s="36">
        <f>IF(COUNT(H4,K4)=0,"-",IF(OR(SUM(K4)=0,SUM(H4)=0),0,ROUND(K4/H4*1000,2)))</f>
        <v>15.2</v>
      </c>
      <c r="P4" s="36">
        <f>IF(COUNT(H4,N4)=0,"-",IF(OR(SUM(N4)=0,SUM(H4)=0),0,ROUND(N4/H4*1000,2)))</f>
        <v>3.38</v>
      </c>
      <c r="Q4" s="36">
        <f>IF(COUNT(C4:D4)=0,"-",IF(OR(SUM(D4)=0,SUM(C4)=0),0,ROUND(SUM(D4)/(SUM(C4)*365)*100,2)))</f>
        <v>60.83</v>
      </c>
      <c r="R4" s="36">
        <f>IF(COUNT(C4,H4)=0,"-",IF(OR(SUM(H4)=0,SUM(C4)=0),0,ROUND(SUM(H4)/SUM(C4),0)))</f>
        <v>65</v>
      </c>
      <c r="S4" s="36">
        <f>IF(COUNT(C4:D4,H4)=0,"-",IF(OR(SUM(C4)=0,SUM(H4)=0),0,ROUND(((SUM(C4)*365)-SUM(D4))/SUM(H4),0)))</f>
        <v>2</v>
      </c>
      <c r="T4" s="3">
        <f>IF(COUNT(E4,H4)=0,"-",IF(OR(SUM(E4)=0,SUM(H4)=0),0,ROUND(SUM(E4)/SUM(H4),0)))</f>
        <v>2</v>
      </c>
    </row>
    <row r="5" spans="1:20" ht="24" customHeight="1" x14ac:dyDescent="0.2">
      <c r="A5" s="3">
        <v>5272</v>
      </c>
      <c r="B5" s="2" t="s">
        <v>12</v>
      </c>
      <c r="C5" s="17">
        <v>157</v>
      </c>
      <c r="D5" s="17">
        <v>43181</v>
      </c>
      <c r="E5" s="17">
        <v>34522</v>
      </c>
      <c r="F5" s="18">
        <v>5253</v>
      </c>
      <c r="G5" s="19">
        <v>7393</v>
      </c>
      <c r="H5" s="20">
        <f t="shared" ref="H5:H6" si="0">IF(COUNT(F5:G5)=0,"-",SUM(F5:G5))</f>
        <v>12646</v>
      </c>
      <c r="I5" s="17">
        <v>57</v>
      </c>
      <c r="J5" s="17">
        <v>63</v>
      </c>
      <c r="K5" s="17">
        <f t="shared" ref="K5:K6" si="1">IF(COUNT(I5:J5)=0,"-",SUM(I5:J5))</f>
        <v>120</v>
      </c>
      <c r="L5" s="18">
        <v>32</v>
      </c>
      <c r="M5" s="17">
        <v>34</v>
      </c>
      <c r="N5" s="20">
        <f t="shared" ref="N5:N12" si="2">IF(COUNT(L5:M5)=0,"-",SUM(L5:M5))</f>
        <v>66</v>
      </c>
      <c r="O5" s="36">
        <f t="shared" ref="O5:O12" si="3">IF(COUNT(H5,K5)=0,"-",IF(OR(SUM(K5)=0,SUM(H5)=0),0,ROUND(K5/H5*1000,2)))</f>
        <v>9.49</v>
      </c>
      <c r="P5" s="36">
        <f>IF(COUNT(H5,N5)=0,"-",IF(OR(SUM(N5)=0,SUM(H5)=0),0,ROUND(N5/H5*1000,2)))</f>
        <v>5.22</v>
      </c>
      <c r="Q5" s="36">
        <f>IF(COUNT(C5:D5)=0,"-",IF(OR(SUM(D5)=0,SUM(C5)=0),0,ROUND(SUM(D5)/(SUM(C5)*365)*100,2)))</f>
        <v>75.349999999999994</v>
      </c>
      <c r="R5" s="36">
        <f>IF(COUNT(C5,H5)=0,"-",IF(OR(SUM(H5)=0,SUM(C5)=0),0,ROUND(SUM(H5)/SUM(C5),0)))</f>
        <v>81</v>
      </c>
      <c r="S5" s="36">
        <f>IF(COUNT(C5:D5,H5)=0,"-",IF(OR(SUM(C5)=0,SUM(H5)=0),0,ROUND(((SUM(C5)*365)-SUM(D5))/SUM(H5),0)))</f>
        <v>1</v>
      </c>
      <c r="T5" s="3">
        <f>IF(COUNT(E5,H5)=0,"-",IF(OR(SUM(E5)=0,SUM(H5)=0),0,ROUND(SUM(E5)/SUM(H5),0)))</f>
        <v>3</v>
      </c>
    </row>
    <row r="6" spans="1:20" ht="24" customHeight="1" x14ac:dyDescent="0.2">
      <c r="A6" s="3">
        <v>5272</v>
      </c>
      <c r="B6" s="2" t="s">
        <v>14</v>
      </c>
      <c r="C6" s="17">
        <v>0</v>
      </c>
      <c r="D6" s="17">
        <v>0</v>
      </c>
      <c r="E6" s="17">
        <v>0</v>
      </c>
      <c r="F6" s="18">
        <v>0</v>
      </c>
      <c r="G6" s="19">
        <v>0</v>
      </c>
      <c r="H6" s="20">
        <f t="shared" si="0"/>
        <v>0</v>
      </c>
      <c r="I6" s="17">
        <v>0</v>
      </c>
      <c r="J6" s="17">
        <v>0</v>
      </c>
      <c r="K6" s="17">
        <f t="shared" si="1"/>
        <v>0</v>
      </c>
      <c r="L6" s="18">
        <v>0</v>
      </c>
      <c r="M6" s="17">
        <v>0</v>
      </c>
      <c r="N6" s="20">
        <f t="shared" si="2"/>
        <v>0</v>
      </c>
      <c r="O6" s="36">
        <f t="shared" si="3"/>
        <v>0</v>
      </c>
      <c r="P6" s="36">
        <f>IF(COUNT(H6,N6)=0,"-",IF(OR(SUM(N6)=0,SUM(H6)=0),0,ROUND(N6/H6*1000,2)))</f>
        <v>0</v>
      </c>
      <c r="Q6" s="36">
        <f>IF(COUNT(C6:D6)=0,"-",IF(OR(SUM(D6)=0,SUM(C6)=0),0,ROUND(SUM(D6)/(SUM(C6)*365)*100,2)))</f>
        <v>0</v>
      </c>
      <c r="R6" s="36">
        <f>IF(COUNT(C6,H6)=0,"-",IF(OR(SUM(H6)=0,SUM(C6)=0),0,ROUND(SUM(H6)/SUM(C6),0)))</f>
        <v>0</v>
      </c>
      <c r="S6" s="36">
        <f>IF(COUNT(C6:D6,H6)=0,"-",IF(OR(SUM(C6)=0,SUM(H6)=0),0,ROUND(((SUM(C6)*365)-SUM(D6))/SUM(H6),0)))</f>
        <v>0</v>
      </c>
      <c r="T6" s="3">
        <f>IF(COUNT(E6,H6)=0,"-",IF(OR(SUM(E6)=0,SUM(H6)=0),0,ROUND(SUM(E6)/SUM(H6),0)))</f>
        <v>0</v>
      </c>
    </row>
    <row r="7" spans="1:20" ht="24" customHeight="1" thickBot="1" x14ac:dyDescent="0.25">
      <c r="A7" s="4">
        <v>5272</v>
      </c>
      <c r="B7" s="5" t="s">
        <v>15</v>
      </c>
      <c r="C7" s="21">
        <f>IF(COUNT(C4:C6)=0,"-",SUM(C4:C6))</f>
        <v>212</v>
      </c>
      <c r="D7" s="21">
        <f t="shared" ref="D7:M7" si="4">IF(COUNT(D4:D6)=0,"-",SUM(D4:D6))</f>
        <v>55393</v>
      </c>
      <c r="E7" s="21">
        <f t="shared" si="4"/>
        <v>43381</v>
      </c>
      <c r="F7" s="22">
        <f t="shared" si="4"/>
        <v>6850</v>
      </c>
      <c r="G7" s="21">
        <f t="shared" si="4"/>
        <v>9349</v>
      </c>
      <c r="H7" s="23">
        <f t="shared" si="4"/>
        <v>16199</v>
      </c>
      <c r="I7" s="21">
        <f t="shared" si="4"/>
        <v>90</v>
      </c>
      <c r="J7" s="21">
        <f t="shared" si="4"/>
        <v>84</v>
      </c>
      <c r="K7" s="21">
        <f t="shared" si="4"/>
        <v>174</v>
      </c>
      <c r="L7" s="22">
        <f t="shared" si="4"/>
        <v>37</v>
      </c>
      <c r="M7" s="21">
        <f t="shared" si="4"/>
        <v>41</v>
      </c>
      <c r="N7" s="23">
        <f t="shared" si="2"/>
        <v>78</v>
      </c>
      <c r="O7" s="37">
        <f t="shared" si="3"/>
        <v>10.74</v>
      </c>
      <c r="P7" s="37">
        <f t="shared" ref="P7" si="5">IF(COUNT(H7,N7)=0,"-",IF(OR(SUM(N7)=0,SUM(H7)=0),"-",ROUND(N7/H7*1000,2)))</f>
        <v>4.82</v>
      </c>
      <c r="Q7" s="37">
        <f t="shared" ref="Q7" si="6">IF(COUNT(C7:D7)=0,"-",IF(OR(SUM(D7)=0,SUM(C7)=0),"-",ROUND(SUM(D7)/(SUM(C7)*365)*100,2)))</f>
        <v>71.59</v>
      </c>
      <c r="R7" s="37">
        <f t="shared" ref="R7" si="7">IF(COUNT(C7,H7)=0,"-",IF(OR(SUM(H7)=0,SUM(C7)=0),"-",ROUND(SUM(H7)/SUM(C7),0)))</f>
        <v>76</v>
      </c>
      <c r="S7" s="37">
        <f t="shared" ref="S7" si="8">IF(COUNT(C7:D7,H7)=0,"-",IF(OR(SUM(C7)=0,SUM(H7)=0),"-",ROUND(((SUM(C7)*365)-SUM(D7))/SUM(H7),0)))</f>
        <v>1</v>
      </c>
      <c r="T7" s="4">
        <f t="shared" ref="T7" si="9">IF(COUNT(E7,H7)=0,"-",IF(OR(SUM(E7)=0,SUM(H7)=0),"-",ROUND(SUM(E7)/SUM(H7),0)))</f>
        <v>3</v>
      </c>
    </row>
    <row r="8" spans="1:20" s="12" customFormat="1" ht="20.100000000000001" customHeight="1" thickTop="1" x14ac:dyDescent="0.2">
      <c r="A8" s="13">
        <v>5272</v>
      </c>
      <c r="B8" s="14" t="s">
        <v>28</v>
      </c>
      <c r="C8" s="24" t="s">
        <v>13</v>
      </c>
      <c r="D8" s="24" t="s">
        <v>13</v>
      </c>
      <c r="E8" s="24" t="s">
        <v>13</v>
      </c>
      <c r="F8" s="25" t="s">
        <v>13</v>
      </c>
      <c r="G8" s="24" t="s">
        <v>13</v>
      </c>
      <c r="H8" s="33" t="str">
        <f t="shared" ref="H8:H12" si="10">IF(COUNT(F8:G8)=0,"-",SUM(F8:G8))</f>
        <v>-</v>
      </c>
      <c r="I8" s="24" t="s">
        <v>13</v>
      </c>
      <c r="J8" s="24" t="s">
        <v>13</v>
      </c>
      <c r="K8" s="31" t="str">
        <f t="shared" ref="K8:K12" si="11">IF(COUNT(I8:J8)=0,"-",SUM(I8:J8))</f>
        <v>-</v>
      </c>
      <c r="L8" s="25" t="s">
        <v>13</v>
      </c>
      <c r="M8" s="24" t="s">
        <v>13</v>
      </c>
      <c r="N8" s="33" t="str">
        <f t="shared" si="2"/>
        <v>-</v>
      </c>
      <c r="O8" s="38" t="str">
        <f t="shared" si="3"/>
        <v>-</v>
      </c>
      <c r="P8" s="38" t="str">
        <f t="shared" ref="P8:P11" si="12">IF(COUNT(H8,N8)=0,"-",IF(OR(SUM(N8)=0,SUM(H8)=0),0,ROUND(N8/H8*1000,2)))</f>
        <v>-</v>
      </c>
      <c r="Q8" s="38" t="str">
        <f t="shared" ref="Q8:Q11" si="13">IF(COUNT(C8:D8)=0,"-",IF(OR(SUM(D8)=0,SUM(C8)=0),0,ROUND(SUM(D8)/(SUM(C8)*365)*100,2)))</f>
        <v>-</v>
      </c>
      <c r="R8" s="38" t="str">
        <f t="shared" ref="R8:R11" si="14">IF(COUNT(C8,H8)=0,"-",IF(OR(SUM(H8)=0,SUM(C8)=0),0,ROUND(SUM(H8)/SUM(C8),0)))</f>
        <v>-</v>
      </c>
      <c r="S8" s="38" t="str">
        <f t="shared" ref="S8:S11" si="15">IF(COUNT(C8:D8,H8)=0,"-",IF(OR(SUM(C8)=0,SUM(H8)=0),0,ROUND(((SUM(C8)*365)-SUM(D8))/SUM(H8),0)))</f>
        <v>-</v>
      </c>
      <c r="T8" s="13" t="s">
        <v>13</v>
      </c>
    </row>
    <row r="9" spans="1:20" s="12" customFormat="1" ht="20.100000000000001" customHeight="1" x14ac:dyDescent="0.2">
      <c r="A9" s="29">
        <v>5272</v>
      </c>
      <c r="B9" s="30" t="s">
        <v>26</v>
      </c>
      <c r="C9" s="31" t="s">
        <v>13</v>
      </c>
      <c r="D9" s="31" t="s">
        <v>13</v>
      </c>
      <c r="E9" s="31" t="s">
        <v>13</v>
      </c>
      <c r="F9" s="32" t="s">
        <v>13</v>
      </c>
      <c r="G9" s="31" t="s">
        <v>13</v>
      </c>
      <c r="H9" s="33" t="str">
        <f t="shared" si="10"/>
        <v>-</v>
      </c>
      <c r="I9" s="31" t="s">
        <v>13</v>
      </c>
      <c r="J9" s="31" t="s">
        <v>13</v>
      </c>
      <c r="K9" s="31" t="str">
        <f t="shared" si="11"/>
        <v>-</v>
      </c>
      <c r="L9" s="32" t="s">
        <v>13</v>
      </c>
      <c r="M9" s="31" t="s">
        <v>13</v>
      </c>
      <c r="N9" s="33" t="str">
        <f t="shared" si="2"/>
        <v>-</v>
      </c>
      <c r="O9" s="39" t="str">
        <f t="shared" si="3"/>
        <v>-</v>
      </c>
      <c r="P9" s="39" t="str">
        <f t="shared" si="12"/>
        <v>-</v>
      </c>
      <c r="Q9" s="39" t="str">
        <f t="shared" si="13"/>
        <v>-</v>
      </c>
      <c r="R9" s="39" t="str">
        <f t="shared" si="14"/>
        <v>-</v>
      </c>
      <c r="S9" s="39" t="str">
        <f t="shared" si="15"/>
        <v>-</v>
      </c>
      <c r="T9" s="29" t="s">
        <v>13</v>
      </c>
    </row>
    <row r="10" spans="1:20" s="12" customFormat="1" ht="20.100000000000001" customHeight="1" x14ac:dyDescent="0.2">
      <c r="A10" s="29">
        <v>5272</v>
      </c>
      <c r="B10" s="30" t="s">
        <v>25</v>
      </c>
      <c r="C10" s="31">
        <v>540</v>
      </c>
      <c r="D10" s="31">
        <v>4844</v>
      </c>
      <c r="E10" s="31">
        <v>3604</v>
      </c>
      <c r="F10" s="32">
        <v>768</v>
      </c>
      <c r="G10" s="31">
        <v>555</v>
      </c>
      <c r="H10" s="33">
        <f t="shared" si="10"/>
        <v>1323</v>
      </c>
      <c r="I10" s="31">
        <v>2</v>
      </c>
      <c r="J10" s="31">
        <v>0</v>
      </c>
      <c r="K10" s="31">
        <f t="shared" si="11"/>
        <v>2</v>
      </c>
      <c r="L10" s="32">
        <v>2</v>
      </c>
      <c r="M10" s="31">
        <v>0</v>
      </c>
      <c r="N10" s="33">
        <f t="shared" si="2"/>
        <v>2</v>
      </c>
      <c r="O10" s="39">
        <f t="shared" si="3"/>
        <v>1.51</v>
      </c>
      <c r="P10" s="39">
        <f t="shared" si="12"/>
        <v>1.51</v>
      </c>
      <c r="Q10" s="39">
        <f t="shared" si="13"/>
        <v>2.46</v>
      </c>
      <c r="R10" s="39">
        <f t="shared" si="14"/>
        <v>2</v>
      </c>
      <c r="S10" s="39">
        <f t="shared" si="15"/>
        <v>145</v>
      </c>
      <c r="T10" s="29">
        <v>3</v>
      </c>
    </row>
    <row r="11" spans="1:20" s="12" customFormat="1" ht="20.100000000000001" customHeight="1" x14ac:dyDescent="0.2">
      <c r="A11" s="29">
        <v>5272</v>
      </c>
      <c r="B11" s="30" t="s">
        <v>23</v>
      </c>
      <c r="C11" s="31">
        <v>540</v>
      </c>
      <c r="D11" s="31">
        <v>4029</v>
      </c>
      <c r="E11" s="31">
        <v>4029</v>
      </c>
      <c r="F11" s="32">
        <v>579</v>
      </c>
      <c r="G11" s="31">
        <v>980</v>
      </c>
      <c r="H11" s="33">
        <f t="shared" si="10"/>
        <v>1559</v>
      </c>
      <c r="I11" s="31">
        <v>0</v>
      </c>
      <c r="J11" s="31">
        <v>0</v>
      </c>
      <c r="K11" s="31">
        <f t="shared" si="11"/>
        <v>0</v>
      </c>
      <c r="L11" s="32">
        <v>0</v>
      </c>
      <c r="M11" s="31">
        <v>0</v>
      </c>
      <c r="N11" s="33">
        <f t="shared" si="2"/>
        <v>0</v>
      </c>
      <c r="O11" s="39">
        <f t="shared" si="3"/>
        <v>0</v>
      </c>
      <c r="P11" s="39">
        <f t="shared" si="12"/>
        <v>0</v>
      </c>
      <c r="Q11" s="39">
        <f t="shared" si="13"/>
        <v>2.04</v>
      </c>
      <c r="R11" s="39">
        <f t="shared" si="14"/>
        <v>3</v>
      </c>
      <c r="S11" s="39">
        <f t="shared" si="15"/>
        <v>124</v>
      </c>
      <c r="T11" s="29">
        <f>IF(COUNT(E11,H11)=0,"-",IF(OR(SUM(E11)=0,SUM(H11)=0),0,ROUND(SUM(E11)/SUM(H11),0)))</f>
        <v>3</v>
      </c>
    </row>
    <row r="12" spans="1:20" s="12" customFormat="1" ht="20.100000000000001" customHeight="1" thickBot="1" x14ac:dyDescent="0.25">
      <c r="A12" s="15">
        <v>5272</v>
      </c>
      <c r="B12" s="16" t="s">
        <v>24</v>
      </c>
      <c r="C12" s="26">
        <v>540</v>
      </c>
      <c r="D12" s="26">
        <v>4029</v>
      </c>
      <c r="E12" s="26">
        <v>4029</v>
      </c>
      <c r="F12" s="27">
        <v>733</v>
      </c>
      <c r="G12" s="26">
        <v>826</v>
      </c>
      <c r="H12" s="28">
        <f t="shared" si="10"/>
        <v>1559</v>
      </c>
      <c r="I12" s="26">
        <v>1</v>
      </c>
      <c r="J12" s="26">
        <v>3</v>
      </c>
      <c r="K12" s="26">
        <f t="shared" si="11"/>
        <v>4</v>
      </c>
      <c r="L12" s="27">
        <v>1</v>
      </c>
      <c r="M12" s="26">
        <v>3</v>
      </c>
      <c r="N12" s="28">
        <f t="shared" si="2"/>
        <v>4</v>
      </c>
      <c r="O12" s="40">
        <f t="shared" si="3"/>
        <v>2.57</v>
      </c>
      <c r="P12" s="40">
        <f>IF(COUNT(H12,N12)=0,"-",IF(OR(SUM(N12)=0,SUM(H12)=0),0,ROUND(N12/H12*1000,2)))</f>
        <v>2.57</v>
      </c>
      <c r="Q12" s="40">
        <f>IF(COUNT(C12:D12)=0,"-",IF(OR(SUM(D12)=0,SUM(C12)=0),0,ROUND(SUM(D12)/(SUM(C12)*365)*100,2)))</f>
        <v>2.04</v>
      </c>
      <c r="R12" s="40">
        <f>IF(COUNT(C12,H12)=0,"-",IF(OR(SUM(H12)=0,SUM(C12)=0),0,ROUND(SUM(H12)/SUM(C12),0)))</f>
        <v>3</v>
      </c>
      <c r="S12" s="40">
        <f>IF(COUNT(C12:D12,H12)=0,"-",IF(OR(SUM(C12)=0,SUM(H12)=0),0,ROUND(((SUM(C12)*365)-SUM(D12))/SUM(H12),0)))</f>
        <v>124</v>
      </c>
      <c r="T12" s="15">
        <f>IF(COUNT(E12,H12)=0,"-",IF(OR(SUM(E12)=0,SUM(H12)=0),0,ROUND(SUM(E12)/SUM(H12),0)))</f>
        <v>3</v>
      </c>
    </row>
    <row r="13" spans="1:20" ht="13.5" thickTop="1" x14ac:dyDescent="0.2">
      <c r="A13" s="6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Kinerja 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2025-03-02T04:46:36Z</dcterms:created>
  <dcterms:modified xsi:type="dcterms:W3CDTF">2025-03-11T18:32:28Z</dcterms:modified>
</cp:coreProperties>
</file>