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Sheet1!$A$1:$K$15</definedName>
  </definedNames>
  <calcPr calcId="144525"/>
</workbook>
</file>

<file path=xl/calcChain.xml><?xml version="1.0" encoding="utf-8"?>
<calcChain xmlns="http://schemas.openxmlformats.org/spreadsheetml/2006/main">
  <c r="I4" i="1" l="1"/>
  <c r="I6" i="1"/>
  <c r="I7" i="1"/>
  <c r="I8" i="1"/>
  <c r="H4" i="1"/>
  <c r="F4" i="1"/>
  <c r="F6" i="1"/>
  <c r="F7" i="1"/>
  <c r="F8" i="1"/>
  <c r="E4" i="1"/>
  <c r="E5" i="1"/>
  <c r="E6" i="1"/>
  <c r="E7" i="1"/>
  <c r="E8" i="1"/>
  <c r="D8" i="1"/>
  <c r="D6" i="1"/>
  <c r="H9" i="1" l="1"/>
  <c r="G9" i="1"/>
  <c r="J12" i="1" l="1"/>
  <c r="J14" i="1" l="1"/>
  <c r="J13" i="1"/>
  <c r="J8" i="1"/>
  <c r="J7" i="1"/>
  <c r="J6" i="1"/>
  <c r="J5" i="1"/>
  <c r="J4" i="1"/>
  <c r="J9" i="1" l="1"/>
  <c r="I9" i="1" l="1"/>
  <c r="F9" i="1"/>
  <c r="E9" i="1"/>
  <c r="D9" i="1"/>
</calcChain>
</file>

<file path=xl/sharedStrings.xml><?xml version="1.0" encoding="utf-8"?>
<sst xmlns="http://schemas.openxmlformats.org/spreadsheetml/2006/main" count="55" uniqueCount="27">
  <si>
    <t>NO</t>
  </si>
  <si>
    <t>KODE WILAYAH</t>
  </si>
  <si>
    <t>KOTA BIMA 2019</t>
  </si>
  <si>
    <t>RASANAE BARAT</t>
  </si>
  <si>
    <t>RASANAE TIMUR</t>
  </si>
  <si>
    <t>ASAKOTA</t>
  </si>
  <si>
    <t>RABA</t>
  </si>
  <si>
    <t>MPUNDA</t>
  </si>
  <si>
    <t>Sumber</t>
  </si>
  <si>
    <t>SATUAN</t>
  </si>
  <si>
    <t>KECAMATAN</t>
  </si>
  <si>
    <t>Rp. Milyar</t>
  </si>
  <si>
    <t>TOTAL MODAL KOPERASI</t>
  </si>
  <si>
    <t>KOTA BIMA 2020</t>
  </si>
  <si>
    <t>KOTA BIMA 2021</t>
  </si>
  <si>
    <t>MODAL  KOPERASI PRODUKSI</t>
  </si>
  <si>
    <t xml:space="preserve">MODAL KOPERASI SIMPAN PINJAM </t>
  </si>
  <si>
    <t>MODAL KOPERASI KONSUMSI</t>
  </si>
  <si>
    <t>MODAL KOPERASI SERBA USAHA</t>
  </si>
  <si>
    <t>KOTA BIMA 2022</t>
  </si>
  <si>
    <t>KOTA BIMA 2023</t>
  </si>
  <si>
    <t>MODAL KOPERASI PEMASARAN</t>
  </si>
  <si>
    <t>MODAL KOPERASI JASA</t>
  </si>
  <si>
    <t>-</t>
  </si>
  <si>
    <t>Jumlah Modal Koperasi di Kota Bima Tahun 2024, dirinci menurut Jenis Koperasi</t>
  </si>
  <si>
    <t>KOTA BIMA 2024</t>
  </si>
  <si>
    <t xml:space="preserve"> : Dinas Koperindag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</si>
</sst>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indent="1"/>
    </xf>
    <xf numFmtId="4" fontId="8" fillId="0" borderId="3" xfId="0" applyNumberFormat="1" applyFont="1" applyBorder="1" applyAlignment="1" applyProtection="1">
      <alignment horizontal="center" vertical="center"/>
      <protection locked="0"/>
    </xf>
    <xf numFmtId="4" fontId="7" fillId="2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indent="1"/>
    </xf>
    <xf numFmtId="4" fontId="9" fillId="0" borderId="9" xfId="0" applyNumberFormat="1" applyFont="1" applyFill="1" applyBorder="1" applyAlignment="1" applyProtection="1">
      <alignment horizontal="center" vertical="center"/>
      <protection hidden="1"/>
    </xf>
    <xf numFmtId="3" fontId="9" fillId="0" borderId="7" xfId="0" applyNumberFormat="1" applyFont="1" applyFill="1" applyBorder="1" applyAlignment="1" applyProtection="1">
      <alignment horizontal="center" vertical="center"/>
      <protection hidden="1"/>
    </xf>
    <xf numFmtId="0" fontId="9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 indent="1"/>
    </xf>
    <xf numFmtId="4" fontId="9" fillId="0" borderId="12" xfId="0" applyNumberFormat="1" applyFont="1" applyFill="1" applyBorder="1" applyAlignment="1" applyProtection="1">
      <alignment horizontal="center" vertical="center"/>
      <protection hidden="1"/>
    </xf>
    <xf numFmtId="3" fontId="9" fillId="0" borderId="10" xfId="0" applyNumberFormat="1" applyFont="1" applyFill="1" applyBorder="1" applyAlignment="1" applyProtection="1">
      <alignment horizontal="center" vertical="center"/>
      <protection hidden="1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 indent="1"/>
    </xf>
    <xf numFmtId="4" fontId="9" fillId="0" borderId="15" xfId="0" applyNumberFormat="1" applyFont="1" applyFill="1" applyBorder="1" applyAlignment="1" applyProtection="1">
      <alignment horizontal="center" vertical="center"/>
      <protection hidden="1"/>
    </xf>
    <xf numFmtId="3" fontId="9" fillId="0" borderId="13" xfId="0" applyNumberFormat="1" applyFont="1" applyFill="1" applyBorder="1" applyAlignment="1" applyProtection="1">
      <alignment horizontal="center" vertical="center"/>
      <protection hidden="1"/>
    </xf>
    <xf numFmtId="4" fontId="7" fillId="2" borderId="1" xfId="0" applyNumberFormat="1" applyFont="1" applyFill="1" applyBorder="1" applyAlignment="1" applyProtection="1">
      <alignment horizontal="center" vertical="center"/>
      <protection hidden="1"/>
    </xf>
    <xf numFmtId="4" fontId="9" fillId="0" borderId="7" xfId="0" applyNumberFormat="1" applyFont="1" applyFill="1" applyBorder="1" applyAlignment="1" applyProtection="1">
      <alignment horizontal="center" vertical="center"/>
      <protection hidden="1"/>
    </xf>
    <xf numFmtId="4" fontId="9" fillId="0" borderId="13" xfId="0" applyNumberFormat="1" applyFont="1" applyFill="1" applyBorder="1" applyAlignment="1" applyProtection="1">
      <alignment horizontal="center" vertical="center"/>
      <protection hidden="1"/>
    </xf>
    <xf numFmtId="4" fontId="9" fillId="0" borderId="10" xfId="0" applyNumberFormat="1" applyFont="1" applyFill="1" applyBorder="1" applyAlignment="1" applyProtection="1">
      <alignment horizontal="center" vertical="center"/>
      <protection hidden="1"/>
    </xf>
    <xf numFmtId="4" fontId="7" fillId="2" borderId="16" xfId="0" applyNumberFormat="1" applyFont="1" applyFill="1" applyBorder="1" applyAlignment="1" applyProtection="1">
      <alignment horizontal="center" vertical="center"/>
      <protection hidden="1"/>
    </xf>
    <xf numFmtId="4" fontId="9" fillId="0" borderId="17" xfId="0" applyNumberFormat="1" applyFont="1" applyFill="1" applyBorder="1" applyAlignment="1" applyProtection="1">
      <alignment horizontal="center" vertical="center"/>
      <protection hidden="1"/>
    </xf>
    <xf numFmtId="4" fontId="9" fillId="0" borderId="18" xfId="0" applyNumberFormat="1" applyFont="1" applyFill="1" applyBorder="1" applyAlignment="1" applyProtection="1">
      <alignment horizontal="center" vertical="center"/>
      <protection hidden="1"/>
    </xf>
    <xf numFmtId="4" fontId="9" fillId="0" borderId="19" xfId="0" applyNumberFormat="1" applyFont="1" applyFill="1" applyBorder="1" applyAlignment="1" applyProtection="1">
      <alignment horizontal="center" vertical="center"/>
      <protection hidden="1"/>
    </xf>
    <xf numFmtId="0" fontId="10" fillId="2" borderId="16" xfId="0" applyFont="1" applyFill="1" applyBorder="1" applyAlignment="1">
      <alignment horizontal="center" vertical="center" wrapText="1"/>
    </xf>
    <xf numFmtId="4" fontId="8" fillId="0" borderId="20" xfId="0" applyNumberFormat="1" applyFont="1" applyBorder="1" applyAlignment="1" applyProtection="1">
      <alignment horizontal="center" vertical="center"/>
    </xf>
    <xf numFmtId="166" fontId="8" fillId="0" borderId="0" xfId="0" applyNumberFormat="1" applyFont="1" applyBorder="1" applyAlignment="1" applyProtection="1">
      <alignment horizontal="center" vertical="center"/>
      <protection locked="0"/>
    </xf>
    <xf numFmtId="4" fontId="8" fillId="0" borderId="21" xfId="0" applyNumberFormat="1" applyFont="1" applyBorder="1" applyAlignment="1" applyProtection="1">
      <alignment horizontal="center" vertical="center"/>
    </xf>
    <xf numFmtId="4" fontId="8" fillId="0" borderId="21" xfId="0" applyNumberFormat="1" applyFont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center" vertical="center"/>
      <protection locked="0"/>
    </xf>
    <xf numFmtId="4" fontId="8" fillId="0" borderId="6" xfId="0" applyNumberFormat="1" applyFont="1" applyBorder="1" applyAlignment="1" applyProtection="1">
      <alignment horizontal="center" vertical="center"/>
      <protection locked="0"/>
    </xf>
    <xf numFmtId="4" fontId="8" fillId="0" borderId="22" xfId="0" applyNumberFormat="1" applyFont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>
      <alignment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left" vertical="center" indent="1"/>
    </xf>
    <xf numFmtId="4" fontId="9" fillId="0" borderId="25" xfId="0" applyNumberFormat="1" applyFont="1" applyFill="1" applyBorder="1" applyAlignment="1" applyProtection="1">
      <alignment horizontal="center" vertical="center"/>
      <protection hidden="1"/>
    </xf>
    <xf numFmtId="4" fontId="9" fillId="0" borderId="23" xfId="0" applyNumberFormat="1" applyFont="1" applyFill="1" applyBorder="1" applyAlignment="1" applyProtection="1">
      <alignment horizontal="center" vertical="center"/>
      <protection hidden="1"/>
    </xf>
    <xf numFmtId="4" fontId="9" fillId="0" borderId="26" xfId="0" applyNumberFormat="1" applyFont="1" applyFill="1" applyBorder="1" applyAlignment="1" applyProtection="1">
      <alignment horizontal="center" vertical="center"/>
      <protection hidden="1"/>
    </xf>
    <xf numFmtId="3" fontId="9" fillId="0" borderId="23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Normal="100" zoomScaleSheetLayoutView="100" workbookViewId="0">
      <selection activeCell="G8" sqref="G8"/>
    </sheetView>
  </sheetViews>
  <sheetFormatPr defaultRowHeight="15" x14ac:dyDescent="0.25"/>
  <cols>
    <col min="1" max="1" width="6.28515625" style="1" customWidth="1"/>
    <col min="2" max="2" width="9.5703125" style="1" customWidth="1"/>
    <col min="3" max="3" width="15.85546875" style="1" customWidth="1"/>
    <col min="4" max="4" width="13.85546875" style="1" customWidth="1"/>
    <col min="5" max="5" width="12.42578125" style="1" customWidth="1"/>
    <col min="6" max="6" width="12.7109375" style="1" customWidth="1"/>
    <col min="7" max="7" width="12.140625" style="1" customWidth="1"/>
    <col min="8" max="8" width="11.5703125" style="1" customWidth="1"/>
    <col min="9" max="9" width="12.7109375" style="1" customWidth="1"/>
    <col min="10" max="10" width="11.85546875" style="1" customWidth="1"/>
    <col min="11" max="11" width="11" style="1" customWidth="1"/>
    <col min="12" max="16384" width="9.140625" style="1"/>
  </cols>
  <sheetData>
    <row r="1" spans="1:11" x14ac:dyDescent="0.25">
      <c r="A1" s="3" t="s">
        <v>24</v>
      </c>
      <c r="B1" s="3"/>
    </row>
    <row r="3" spans="1:11" s="2" customFormat="1" ht="36.75" thickBot="1" x14ac:dyDescent="0.3">
      <c r="A3" s="5" t="s">
        <v>0</v>
      </c>
      <c r="B3" s="12" t="s">
        <v>1</v>
      </c>
      <c r="C3" s="13" t="s">
        <v>10</v>
      </c>
      <c r="D3" s="10" t="s">
        <v>15</v>
      </c>
      <c r="E3" s="9" t="s">
        <v>17</v>
      </c>
      <c r="F3" s="9" t="s">
        <v>16</v>
      </c>
      <c r="G3" s="9" t="s">
        <v>21</v>
      </c>
      <c r="H3" s="9" t="s">
        <v>22</v>
      </c>
      <c r="I3" s="43" t="s">
        <v>18</v>
      </c>
      <c r="J3" s="43" t="s">
        <v>12</v>
      </c>
      <c r="K3" s="9" t="s">
        <v>9</v>
      </c>
    </row>
    <row r="4" spans="1:11" s="2" customFormat="1" ht="22.5" customHeight="1" thickTop="1" x14ac:dyDescent="0.25">
      <c r="A4" s="11">
        <v>1</v>
      </c>
      <c r="B4" s="14">
        <v>527201</v>
      </c>
      <c r="C4" s="15" t="s">
        <v>3</v>
      </c>
      <c r="D4" s="49">
        <v>0</v>
      </c>
      <c r="E4" s="50">
        <f>19.55+4.2</f>
        <v>23.75</v>
      </c>
      <c r="F4" s="50">
        <f>0.85+0.11</f>
        <v>0.96</v>
      </c>
      <c r="G4" s="50" t="s">
        <v>23</v>
      </c>
      <c r="H4" s="48">
        <f>0.22+0.04</f>
        <v>0.26</v>
      </c>
      <c r="I4" s="47">
        <f>0.97+0.017</f>
        <v>0.98699999999999999</v>
      </c>
      <c r="J4" s="44">
        <f>IF(SUM(D4:I4)=0,0,ROUND((SUM(D4:I4)),2))</f>
        <v>25.96</v>
      </c>
      <c r="K4" s="11" t="s">
        <v>11</v>
      </c>
    </row>
    <row r="5" spans="1:11" s="2" customFormat="1" ht="22.5" customHeight="1" x14ac:dyDescent="0.25">
      <c r="A5" s="11">
        <v>2</v>
      </c>
      <c r="B5" s="14">
        <v>527202</v>
      </c>
      <c r="C5" s="15" t="s">
        <v>4</v>
      </c>
      <c r="D5" s="18">
        <v>0</v>
      </c>
      <c r="E5" s="45">
        <f>0.24+0.01</f>
        <v>0.25</v>
      </c>
      <c r="F5" s="48" t="s">
        <v>23</v>
      </c>
      <c r="G5" s="48" t="s">
        <v>23</v>
      </c>
      <c r="H5" s="48" t="s">
        <v>23</v>
      </c>
      <c r="I5" s="47" t="s">
        <v>23</v>
      </c>
      <c r="J5" s="46">
        <f t="shared" ref="J5:J8" si="0">IF(SUM(D5:I5)=0,0,ROUND((SUM(D5:I5)),2))</f>
        <v>0.25</v>
      </c>
      <c r="K5" s="11" t="s">
        <v>11</v>
      </c>
    </row>
    <row r="6" spans="1:11" s="2" customFormat="1" ht="22.5" customHeight="1" x14ac:dyDescent="0.25">
      <c r="A6" s="11">
        <v>3</v>
      </c>
      <c r="B6" s="14">
        <v>527203</v>
      </c>
      <c r="C6" s="15" t="s">
        <v>5</v>
      </c>
      <c r="D6" s="18">
        <f>0.172+0.058</f>
        <v>0.22999999999999998</v>
      </c>
      <c r="E6" s="48">
        <f>0.35+0.01</f>
        <v>0.36</v>
      </c>
      <c r="F6" s="48">
        <f>0.53+0.093</f>
        <v>0.623</v>
      </c>
      <c r="G6" s="48" t="s">
        <v>23</v>
      </c>
      <c r="H6" s="48" t="s">
        <v>23</v>
      </c>
      <c r="I6" s="47">
        <f>0.4+0.08</f>
        <v>0.48000000000000004</v>
      </c>
      <c r="J6" s="46">
        <f t="shared" si="0"/>
        <v>1.69</v>
      </c>
      <c r="K6" s="11" t="s">
        <v>11</v>
      </c>
    </row>
    <row r="7" spans="1:11" s="2" customFormat="1" ht="22.5" customHeight="1" x14ac:dyDescent="0.25">
      <c r="A7" s="11">
        <v>4</v>
      </c>
      <c r="B7" s="14">
        <v>527204</v>
      </c>
      <c r="C7" s="15" t="s">
        <v>6</v>
      </c>
      <c r="D7" s="18">
        <v>9.1999999999999998E-2</v>
      </c>
      <c r="E7" s="48">
        <f>13.21+1.12</f>
        <v>14.330000000000002</v>
      </c>
      <c r="F7" s="48">
        <f>15.83+0.82</f>
        <v>16.649999999999999</v>
      </c>
      <c r="G7" s="48" t="s">
        <v>23</v>
      </c>
      <c r="H7" s="48" t="s">
        <v>23</v>
      </c>
      <c r="I7" s="47">
        <f>0.17+0.003</f>
        <v>0.17300000000000001</v>
      </c>
      <c r="J7" s="46">
        <f t="shared" si="0"/>
        <v>31.25</v>
      </c>
      <c r="K7" s="11" t="s">
        <v>11</v>
      </c>
    </row>
    <row r="8" spans="1:11" s="2" customFormat="1" ht="22.5" customHeight="1" x14ac:dyDescent="0.25">
      <c r="A8" s="11">
        <v>5</v>
      </c>
      <c r="B8" s="14">
        <v>527205</v>
      </c>
      <c r="C8" s="15" t="s">
        <v>7</v>
      </c>
      <c r="D8" s="18">
        <f>0.101+0.001</f>
        <v>0.10200000000000001</v>
      </c>
      <c r="E8" s="48">
        <f>32.14+5.41</f>
        <v>37.549999999999997</v>
      </c>
      <c r="F8" s="48">
        <f>0.85+0.3</f>
        <v>1.1499999999999999</v>
      </c>
      <c r="G8" s="48" t="s">
        <v>23</v>
      </c>
      <c r="H8" s="48" t="s">
        <v>23</v>
      </c>
      <c r="I8" s="47">
        <f>0.94+1.45</f>
        <v>2.3899999999999997</v>
      </c>
      <c r="J8" s="46">
        <f t="shared" si="0"/>
        <v>41.19</v>
      </c>
      <c r="K8" s="11" t="s">
        <v>11</v>
      </c>
    </row>
    <row r="9" spans="1:11" s="8" customFormat="1" ht="24" customHeight="1" thickBot="1" x14ac:dyDescent="0.3">
      <c r="A9" s="6"/>
      <c r="B9" s="16">
        <v>5272</v>
      </c>
      <c r="C9" s="17" t="s">
        <v>25</v>
      </c>
      <c r="D9" s="19">
        <f t="shared" ref="D9:I9" si="1">IF(SUM(D4:D8)=0,0,ROUND((SUM(D4:D8)),2))</f>
        <v>0.42</v>
      </c>
      <c r="E9" s="35">
        <f t="shared" si="1"/>
        <v>76.239999999999995</v>
      </c>
      <c r="F9" s="35">
        <f t="shared" si="1"/>
        <v>19.38</v>
      </c>
      <c r="G9" s="35">
        <f t="shared" ref="G9:H9" si="2">IF(SUM(G4:G8)=0,0,ROUND((SUM(G4:G8)),2))</f>
        <v>0</v>
      </c>
      <c r="H9" s="35">
        <f t="shared" si="2"/>
        <v>0.26</v>
      </c>
      <c r="I9" s="39">
        <f t="shared" si="1"/>
        <v>4.03</v>
      </c>
      <c r="J9" s="39">
        <f>IF(SUM(J4:J8)=0,0,ROUND((SUM(J4:J8)),2))</f>
        <v>100.34</v>
      </c>
      <c r="K9" s="7" t="s">
        <v>11</v>
      </c>
    </row>
    <row r="10" spans="1:11" s="8" customFormat="1" ht="21" customHeight="1" thickTop="1" x14ac:dyDescent="0.25">
      <c r="A10" s="20"/>
      <c r="B10" s="21">
        <v>5272</v>
      </c>
      <c r="C10" s="22" t="s">
        <v>20</v>
      </c>
      <c r="D10" s="23">
        <v>1.3</v>
      </c>
      <c r="E10" s="36">
        <v>76.430000000000007</v>
      </c>
      <c r="F10" s="36">
        <v>20.91</v>
      </c>
      <c r="G10" s="36">
        <v>0</v>
      </c>
      <c r="H10" s="36">
        <v>0.28000000000000003</v>
      </c>
      <c r="I10" s="40">
        <v>0</v>
      </c>
      <c r="J10" s="40">
        <v>98.92</v>
      </c>
      <c r="K10" s="24" t="s">
        <v>11</v>
      </c>
    </row>
    <row r="11" spans="1:11" s="8" customFormat="1" ht="21" customHeight="1" x14ac:dyDescent="0.25">
      <c r="A11" s="51"/>
      <c r="B11" s="52">
        <v>5272</v>
      </c>
      <c r="C11" s="53" t="s">
        <v>19</v>
      </c>
      <c r="D11" s="54">
        <v>1.19</v>
      </c>
      <c r="E11" s="55">
        <v>76.33</v>
      </c>
      <c r="F11" s="55">
        <v>18.59</v>
      </c>
      <c r="G11" s="55" t="s">
        <v>23</v>
      </c>
      <c r="H11" s="55" t="s">
        <v>23</v>
      </c>
      <c r="I11" s="56">
        <v>0.3</v>
      </c>
      <c r="J11" s="56">
        <v>96.41</v>
      </c>
      <c r="K11" s="57" t="s">
        <v>11</v>
      </c>
    </row>
    <row r="12" spans="1:11" s="8" customFormat="1" ht="21" customHeight="1" x14ac:dyDescent="0.25">
      <c r="A12" s="30"/>
      <c r="B12" s="31">
        <v>5272</v>
      </c>
      <c r="C12" s="32" t="s">
        <v>14</v>
      </c>
      <c r="D12" s="33">
        <v>6.85</v>
      </c>
      <c r="E12" s="37">
        <v>71.930000000000007</v>
      </c>
      <c r="F12" s="37">
        <v>5.27</v>
      </c>
      <c r="G12" s="37" t="s">
        <v>23</v>
      </c>
      <c r="H12" s="37" t="s">
        <v>23</v>
      </c>
      <c r="I12" s="41">
        <v>9.42</v>
      </c>
      <c r="J12" s="41">
        <f t="shared" ref="J12" si="3">IF(SUM(D12:I12)=0,0,ROUND((SUM(D12:I12)),2))</f>
        <v>93.47</v>
      </c>
      <c r="K12" s="34" t="s">
        <v>11</v>
      </c>
    </row>
    <row r="13" spans="1:11" s="8" customFormat="1" ht="21" customHeight="1" x14ac:dyDescent="0.25">
      <c r="A13" s="30"/>
      <c r="B13" s="31">
        <v>5272</v>
      </c>
      <c r="C13" s="32" t="s">
        <v>13</v>
      </c>
      <c r="D13" s="33">
        <v>6.98</v>
      </c>
      <c r="E13" s="37">
        <v>73.290000000000006</v>
      </c>
      <c r="F13" s="37">
        <v>2.4500000000000002</v>
      </c>
      <c r="G13" s="37" t="s">
        <v>23</v>
      </c>
      <c r="H13" s="37" t="s">
        <v>23</v>
      </c>
      <c r="I13" s="41">
        <v>5.76</v>
      </c>
      <c r="J13" s="41">
        <f t="shared" ref="J13:J14" si="4">IF(SUM(D13:I13)=0,0,ROUND((SUM(D13:I13)),2))</f>
        <v>88.48</v>
      </c>
      <c r="K13" s="34" t="s">
        <v>11</v>
      </c>
    </row>
    <row r="14" spans="1:11" s="8" customFormat="1" ht="21" customHeight="1" thickBot="1" x14ac:dyDescent="0.3">
      <c r="A14" s="25"/>
      <c r="B14" s="26">
        <v>5272</v>
      </c>
      <c r="C14" s="27" t="s">
        <v>2</v>
      </c>
      <c r="D14" s="28">
        <v>7.04</v>
      </c>
      <c r="E14" s="38">
        <v>60.81</v>
      </c>
      <c r="F14" s="38">
        <v>1.56</v>
      </c>
      <c r="G14" s="38" t="s">
        <v>23</v>
      </c>
      <c r="H14" s="38" t="s">
        <v>23</v>
      </c>
      <c r="I14" s="42">
        <v>4.16</v>
      </c>
      <c r="J14" s="42">
        <f t="shared" si="4"/>
        <v>73.569999999999993</v>
      </c>
      <c r="K14" s="29" t="s">
        <v>11</v>
      </c>
    </row>
    <row r="15" spans="1:11" ht="15.75" thickTop="1" x14ac:dyDescent="0.25">
      <c r="A15" s="4" t="s">
        <v>8</v>
      </c>
      <c r="B15" s="4" t="s">
        <v>26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5" orientation="landscape" horizontalDpi="0" verticalDpi="0" r:id="rId1"/>
  <colBreaks count="1" manualBreakCount="1">
    <brk id="1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2025-06-30T06:39:07Z</dcterms:modified>
</cp:coreProperties>
</file>