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omplikasi Neonatal" sheetId="87" r:id="rId1"/>
  </sheets>
  <definedNames>
    <definedName name="_xlnm.Print_Area" localSheetId="0">'Komplikasi Neonatal'!$A$1:$M$13</definedName>
  </definedNames>
  <calcPr calcId="144525"/>
</workbook>
</file>

<file path=xl/calcChain.xml><?xml version="1.0" encoding="utf-8"?>
<calcChain xmlns="http://schemas.openxmlformats.org/spreadsheetml/2006/main">
  <c r="G8" i="87" l="1"/>
  <c r="F8" i="87"/>
  <c r="H8" i="87" s="1"/>
  <c r="G7" i="87"/>
  <c r="F7" i="87"/>
  <c r="H7" i="87" s="1"/>
  <c r="G6" i="87"/>
  <c r="F6" i="87"/>
  <c r="H6" i="87" s="1"/>
  <c r="G5" i="87"/>
  <c r="F5" i="87"/>
  <c r="H5" i="87" s="1"/>
  <c r="G4" i="87"/>
  <c r="F4" i="87"/>
  <c r="H4" i="87" s="1"/>
  <c r="K8" i="87" l="1"/>
  <c r="K7" i="87"/>
  <c r="K6" i="87"/>
  <c r="K5" i="87"/>
  <c r="K4" i="87"/>
  <c r="K9" i="87" l="1"/>
  <c r="J9" i="87"/>
  <c r="I9" i="87"/>
  <c r="D9" i="87"/>
  <c r="G9" i="87" l="1"/>
  <c r="F9" i="87"/>
  <c r="E8" i="87"/>
  <c r="M8" i="87" s="1"/>
  <c r="E7" i="87"/>
  <c r="M7" i="87" s="1"/>
  <c r="E6" i="87"/>
  <c r="M6" i="87" s="1"/>
  <c r="E5" i="87"/>
  <c r="M5" i="87" s="1"/>
  <c r="E4" i="87"/>
  <c r="M4" i="87" s="1"/>
  <c r="H9" i="87" l="1"/>
  <c r="E9" i="87"/>
  <c r="M9" i="87" s="1"/>
  <c r="C9" i="87"/>
</calcChain>
</file>

<file path=xl/sharedStrings.xml><?xml version="1.0" encoding="utf-8"?>
<sst xmlns="http://schemas.openxmlformats.org/spreadsheetml/2006/main" count="29" uniqueCount="24">
  <si>
    <t>JUMLAH KELAHIRAN HIDUP</t>
  </si>
  <si>
    <t>Keterangan :</t>
  </si>
  <si>
    <t>Angka Perkiraan Neonatal komplikasi dihitung sebesar 20% dari Jumlah Kelahiran Hidup</t>
  </si>
  <si>
    <t>Sumber: Bidang Kesehatan Keluarga, Dinas Kesehatan Kota Bima, Tahun 2019</t>
  </si>
  <si>
    <t>KELAHIRAN HIDUP 
LAKI-LAKI</t>
  </si>
  <si>
    <t>KELAHIRAN HIDUP 
PEREMPUAN</t>
  </si>
  <si>
    <t>Cakupan Penanganan Komplikasi Neonatal menurut Jenis Kelamin di rinci per Kecamatan di Kota Bima Tahun 2018</t>
  </si>
  <si>
    <t>PERKIRAAN KOMPLIKASI NEONATAL LAKI-LAKI</t>
  </si>
  <si>
    <t>PERKIRAAN KOMPLIKASI NEONATAL PEREMPUAN</t>
  </si>
  <si>
    <t>JUMLAH PERKIRAAN KOMPLIKASI NEONATAL</t>
  </si>
  <si>
    <t>SUSPECT PENANGANAN
KOMPLIKASI NEONATAL (Lk)</t>
  </si>
  <si>
    <t>SUSPECT PENANGANAN
KOMPLIKASI NEONATAL (Pr)</t>
  </si>
  <si>
    <t>JUMLAH SUSPECT PENANGANAN
KOMPLIKASI NEONATAL</t>
  </si>
  <si>
    <t>SATUAN</t>
  </si>
  <si>
    <t>Bayi</t>
  </si>
  <si>
    <t>CAKUPAN PENANGANAN PER 1.000 KH (%)</t>
  </si>
  <si>
    <t>NAMA WILAYAH</t>
  </si>
  <si>
    <t>KODE WILAYAH</t>
  </si>
  <si>
    <t>KOTA BIMA</t>
  </si>
  <si>
    <t>RASANAE BARAT</t>
  </si>
  <si>
    <t>RASANAE TIMUR</t>
  </si>
  <si>
    <t>ASAKOTA</t>
  </si>
  <si>
    <t>RABA</t>
  </si>
  <si>
    <t>MPUNDA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</si>
</sst>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vertical="top"/>
    </xf>
    <xf numFmtId="4" fontId="10" fillId="0" borderId="0" xfId="6" applyNumberFormat="1" applyFont="1" applyFill="1" applyBorder="1" applyAlignment="1" applyProtection="1">
      <alignment horizontal="center" vertical="center"/>
    </xf>
    <xf numFmtId="4" fontId="9" fillId="2" borderId="1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0" fillId="0" borderId="5" xfId="6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center" vertical="center" wrapText="1"/>
    </xf>
    <xf numFmtId="3" fontId="10" fillId="0" borderId="8" xfId="6" applyNumberFormat="1" applyFont="1" applyFill="1" applyBorder="1" applyAlignment="1" applyProtection="1">
      <alignment horizontal="center" vertical="center"/>
      <protection locked="0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3" fontId="10" fillId="0" borderId="9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3" fontId="10" fillId="0" borderId="10" xfId="6" applyNumberFormat="1" applyFont="1" applyFill="1" applyBorder="1" applyAlignment="1" applyProtection="1">
      <alignment horizontal="center" vertical="center"/>
      <protection locked="0"/>
    </xf>
    <xf numFmtId="3" fontId="10" fillId="0" borderId="11" xfId="6" applyNumberFormat="1" applyFont="1" applyFill="1" applyBorder="1" applyAlignment="1" applyProtection="1">
      <alignment horizontal="center" vertical="center"/>
      <protection locked="0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view="pageBreakPreview" zoomScaleNormal="100" zoomScaleSheetLayoutView="100" workbookViewId="0">
      <selection activeCell="M9" sqref="M9"/>
    </sheetView>
  </sheetViews>
  <sheetFormatPr defaultRowHeight="12.75" x14ac:dyDescent="0.25"/>
  <cols>
    <col min="1" max="1" width="9" style="1" customWidth="1"/>
    <col min="2" max="2" width="15.42578125" style="1" customWidth="1"/>
    <col min="3" max="5" width="10" style="1" customWidth="1"/>
    <col min="6" max="8" width="10.7109375" style="1" customWidth="1"/>
    <col min="9" max="9" width="12.5703125" style="1" customWidth="1"/>
    <col min="10" max="10" width="13" style="1" customWidth="1"/>
    <col min="11" max="11" width="13.85546875" style="1" customWidth="1"/>
    <col min="12" max="12" width="8.42578125" style="1" customWidth="1"/>
    <col min="13" max="13" width="11.85546875" style="1" customWidth="1"/>
    <col min="14" max="14" width="2" style="1" customWidth="1"/>
    <col min="15" max="15" width="9.85546875" style="1" customWidth="1"/>
    <col min="16" max="16384" width="9.140625" style="1"/>
  </cols>
  <sheetData>
    <row r="1" spans="1:26" ht="15" x14ac:dyDescent="0.25">
      <c r="A1" s="23" t="s">
        <v>6</v>
      </c>
    </row>
    <row r="2" spans="1:26" x14ac:dyDescent="0.25">
      <c r="E2" s="28"/>
      <c r="H2" s="28"/>
      <c r="M2" s="29"/>
    </row>
    <row r="3" spans="1:26" ht="48.75" thickBot="1" x14ac:dyDescent="0.3">
      <c r="A3" s="34" t="s">
        <v>17</v>
      </c>
      <c r="B3" s="39" t="s">
        <v>16</v>
      </c>
      <c r="C3" s="31" t="s">
        <v>4</v>
      </c>
      <c r="D3" s="32" t="s">
        <v>5</v>
      </c>
      <c r="E3" s="33" t="s">
        <v>0</v>
      </c>
      <c r="F3" s="31" t="s">
        <v>7</v>
      </c>
      <c r="G3" s="32" t="s">
        <v>8</v>
      </c>
      <c r="H3" s="33" t="s">
        <v>9</v>
      </c>
      <c r="I3" s="31" t="s">
        <v>10</v>
      </c>
      <c r="J3" s="32" t="s">
        <v>11</v>
      </c>
      <c r="K3" s="33" t="s">
        <v>12</v>
      </c>
      <c r="L3" s="36" t="s">
        <v>13</v>
      </c>
      <c r="M3" s="32" t="s">
        <v>15</v>
      </c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4"/>
      <c r="Z3" s="4"/>
    </row>
    <row r="4" spans="1:26" ht="20.25" customHeight="1" thickTop="1" x14ac:dyDescent="0.25">
      <c r="A4" s="5">
        <v>527201</v>
      </c>
      <c r="B4" s="40" t="s">
        <v>19</v>
      </c>
      <c r="C4" s="19">
        <v>367</v>
      </c>
      <c r="D4" s="18">
        <v>342</v>
      </c>
      <c r="E4" s="20">
        <f>IF(SUM(C4:D4)=0,"-",SUM(C4:D4))</f>
        <v>709</v>
      </c>
      <c r="F4" s="24">
        <f>IF(SUM(C4)=0,0,ROUND(20%*C4,0))</f>
        <v>73</v>
      </c>
      <c r="G4" s="20">
        <f>IF(SUM(D4)=0,0,ROUND(20%*D4,0))</f>
        <v>68</v>
      </c>
      <c r="H4" s="21">
        <f>IF(SUM(F4:G4)=0,"-",ROUND(SUM(F4:G4),0))</f>
        <v>141</v>
      </c>
      <c r="I4" s="42">
        <v>57</v>
      </c>
      <c r="J4" s="43">
        <v>29</v>
      </c>
      <c r="K4" s="35">
        <f>IF(SUM(I4,J4)=0,"-",SUM(I4,J4))</f>
        <v>86</v>
      </c>
      <c r="L4" s="37" t="s">
        <v>14</v>
      </c>
      <c r="M4" s="26">
        <f>IF(OR(SUM(E4)=0,SUM(K4)=0),"-",ROUND(K4/E4*1000,2))</f>
        <v>121.3</v>
      </c>
      <c r="N4" s="6"/>
      <c r="O4" s="6"/>
      <c r="P4" s="7"/>
      <c r="Q4" s="6"/>
      <c r="R4" s="7"/>
      <c r="S4" s="6"/>
      <c r="T4" s="8"/>
      <c r="U4" s="6"/>
      <c r="V4" s="8"/>
      <c r="W4" s="6"/>
      <c r="X4" s="8"/>
      <c r="Y4" s="9"/>
      <c r="Z4" s="10"/>
    </row>
    <row r="5" spans="1:26" ht="20.25" customHeight="1" x14ac:dyDescent="0.25">
      <c r="A5" s="5">
        <v>527202</v>
      </c>
      <c r="B5" s="40" t="s">
        <v>20</v>
      </c>
      <c r="C5" s="19">
        <v>204</v>
      </c>
      <c r="D5" s="18">
        <v>182</v>
      </c>
      <c r="E5" s="20">
        <f t="shared" ref="E5:E8" si="0">IF(SUM(C5:D5)=0,"-",SUM(C5:D5))</f>
        <v>386</v>
      </c>
      <c r="F5" s="24">
        <f t="shared" ref="F5:F8" si="1">IF(SUM(C5)=0,0,ROUND(20%*C5,0))</f>
        <v>41</v>
      </c>
      <c r="G5" s="20">
        <f t="shared" ref="G5:G8" si="2">IF(SUM(D5)=0,0,ROUND(20%*D5,0))</f>
        <v>36</v>
      </c>
      <c r="H5" s="21">
        <f t="shared" ref="H5:H8" si="3">IF(SUM(F5:G5)=0,"-",ROUND(SUM(F5:G5),0))</f>
        <v>77</v>
      </c>
      <c r="I5" s="19">
        <v>22</v>
      </c>
      <c r="J5" s="18">
        <v>20</v>
      </c>
      <c r="K5" s="35">
        <f>IF(SUM(I5,J5)=0,"-",SUM(I5,J5))</f>
        <v>42</v>
      </c>
      <c r="L5" s="37" t="s">
        <v>14</v>
      </c>
      <c r="M5" s="26">
        <f t="shared" ref="M5:M8" si="4">IF(OR(SUM(E5)=0,SUM(K5)=0),"-",ROUND(K5/E5*1000,2))</f>
        <v>108.81</v>
      </c>
      <c r="N5" s="6"/>
      <c r="O5" s="6"/>
      <c r="P5" s="7"/>
      <c r="Q5" s="6"/>
      <c r="R5" s="7"/>
      <c r="S5" s="6"/>
      <c r="T5" s="8"/>
      <c r="U5" s="6"/>
      <c r="V5" s="8"/>
      <c r="W5" s="6"/>
      <c r="X5" s="8"/>
      <c r="Y5" s="9"/>
      <c r="Z5" s="10"/>
    </row>
    <row r="6" spans="1:26" ht="20.25" customHeight="1" x14ac:dyDescent="0.25">
      <c r="A6" s="5">
        <v>527203</v>
      </c>
      <c r="B6" s="40" t="s">
        <v>21</v>
      </c>
      <c r="C6" s="19">
        <v>339</v>
      </c>
      <c r="D6" s="18">
        <v>336</v>
      </c>
      <c r="E6" s="20">
        <f t="shared" si="0"/>
        <v>675</v>
      </c>
      <c r="F6" s="24">
        <f t="shared" si="1"/>
        <v>68</v>
      </c>
      <c r="G6" s="20">
        <f t="shared" si="2"/>
        <v>67</v>
      </c>
      <c r="H6" s="21">
        <f t="shared" si="3"/>
        <v>135</v>
      </c>
      <c r="I6" s="19">
        <v>22</v>
      </c>
      <c r="J6" s="18">
        <v>25</v>
      </c>
      <c r="K6" s="35">
        <f>IF(SUM(I6,J6)=0,"-",SUM(I6,J6))</f>
        <v>47</v>
      </c>
      <c r="L6" s="37" t="s">
        <v>14</v>
      </c>
      <c r="M6" s="26">
        <f t="shared" si="4"/>
        <v>69.63</v>
      </c>
      <c r="N6" s="6"/>
      <c r="O6" s="6"/>
      <c r="P6" s="7"/>
      <c r="Q6" s="6"/>
      <c r="R6" s="7"/>
      <c r="S6" s="6"/>
      <c r="T6" s="8"/>
      <c r="U6" s="6"/>
      <c r="V6" s="8"/>
      <c r="W6" s="6"/>
      <c r="X6" s="8"/>
      <c r="Y6" s="9"/>
      <c r="Z6" s="10"/>
    </row>
    <row r="7" spans="1:26" ht="20.25" customHeight="1" x14ac:dyDescent="0.25">
      <c r="A7" s="5">
        <v>527204</v>
      </c>
      <c r="B7" s="40" t="s">
        <v>22</v>
      </c>
      <c r="C7" s="19">
        <v>389</v>
      </c>
      <c r="D7" s="18">
        <v>376</v>
      </c>
      <c r="E7" s="20">
        <f t="shared" si="0"/>
        <v>765</v>
      </c>
      <c r="F7" s="24">
        <f t="shared" si="1"/>
        <v>78</v>
      </c>
      <c r="G7" s="20">
        <f t="shared" si="2"/>
        <v>75</v>
      </c>
      <c r="H7" s="21">
        <f t="shared" si="3"/>
        <v>153</v>
      </c>
      <c r="I7" s="19">
        <v>27</v>
      </c>
      <c r="J7" s="18">
        <v>25</v>
      </c>
      <c r="K7" s="35">
        <f>IF(SUM(I7,J7)=0,"-",SUM(I7,J7))</f>
        <v>52</v>
      </c>
      <c r="L7" s="37" t="s">
        <v>14</v>
      </c>
      <c r="M7" s="26">
        <f t="shared" si="4"/>
        <v>67.97</v>
      </c>
      <c r="N7" s="6"/>
      <c r="O7" s="6"/>
      <c r="P7" s="7"/>
      <c r="Q7" s="6"/>
      <c r="R7" s="7"/>
      <c r="S7" s="6"/>
      <c r="T7" s="8"/>
      <c r="U7" s="6"/>
      <c r="V7" s="8"/>
      <c r="W7" s="6"/>
      <c r="X7" s="8"/>
      <c r="Y7" s="9"/>
      <c r="Z7" s="10"/>
    </row>
    <row r="8" spans="1:26" ht="20.25" customHeight="1" x14ac:dyDescent="0.25">
      <c r="A8" s="5">
        <v>527205</v>
      </c>
      <c r="B8" s="40" t="s">
        <v>23</v>
      </c>
      <c r="C8" s="19">
        <v>381</v>
      </c>
      <c r="D8" s="18">
        <v>363</v>
      </c>
      <c r="E8" s="20">
        <f t="shared" si="0"/>
        <v>744</v>
      </c>
      <c r="F8" s="24">
        <f t="shared" si="1"/>
        <v>76</v>
      </c>
      <c r="G8" s="20">
        <f t="shared" si="2"/>
        <v>73</v>
      </c>
      <c r="H8" s="21">
        <f t="shared" si="3"/>
        <v>149</v>
      </c>
      <c r="I8" s="44">
        <v>35</v>
      </c>
      <c r="J8" s="45">
        <v>53</v>
      </c>
      <c r="K8" s="35">
        <f>IF(SUM(I8,J8)=0,"-",SUM(I8,J8))</f>
        <v>88</v>
      </c>
      <c r="L8" s="37" t="s">
        <v>14</v>
      </c>
      <c r="M8" s="26">
        <f t="shared" si="4"/>
        <v>118.28</v>
      </c>
      <c r="N8" s="6"/>
      <c r="O8" s="6"/>
      <c r="P8" s="7"/>
      <c r="Q8" s="6"/>
      <c r="R8" s="7"/>
      <c r="S8" s="6"/>
      <c r="T8" s="8"/>
      <c r="U8" s="6"/>
      <c r="V8" s="8"/>
      <c r="W8" s="6"/>
      <c r="X8" s="8"/>
      <c r="Y8" s="9"/>
      <c r="Z8" s="10"/>
    </row>
    <row r="9" spans="1:26" ht="24.75" customHeight="1" thickBot="1" x14ac:dyDescent="0.3">
      <c r="A9" s="30">
        <v>5272</v>
      </c>
      <c r="B9" s="41" t="s">
        <v>18</v>
      </c>
      <c r="C9" s="17">
        <f>IF(SUM(C4:C8)=0,"-",SUM(C4:C8))</f>
        <v>1680</v>
      </c>
      <c r="D9" s="11">
        <f t="shared" ref="D9:H9" si="5">IF(SUM(D4:D8)=0,"-",SUM(D4:D8))</f>
        <v>1599</v>
      </c>
      <c r="E9" s="11">
        <f t="shared" si="5"/>
        <v>3279</v>
      </c>
      <c r="F9" s="17">
        <f t="shared" si="5"/>
        <v>336</v>
      </c>
      <c r="G9" s="11">
        <f t="shared" si="5"/>
        <v>319</v>
      </c>
      <c r="H9" s="22">
        <f t="shared" si="5"/>
        <v>655</v>
      </c>
      <c r="I9" s="17">
        <f>IF(SUM(I4:I8)=0,"-",SUM(I4:I8))</f>
        <v>163</v>
      </c>
      <c r="J9" s="11">
        <f>IF(SUM(J4:J8)=0,"-",SUM(J4:J8))</f>
        <v>152</v>
      </c>
      <c r="K9" s="22">
        <f>IF(SUM(K4:K8)=0,"-",SUM(K4:K8))</f>
        <v>315</v>
      </c>
      <c r="L9" s="38" t="s">
        <v>14</v>
      </c>
      <c r="M9" s="27">
        <f>IF(OR(SUM(E9)=0,SUM(K9)=0),"-",ROUND(K9/E9*1000,2))</f>
        <v>96.07</v>
      </c>
      <c r="N9" s="12"/>
      <c r="O9" s="12"/>
      <c r="P9" s="13"/>
      <c r="Q9" s="12"/>
      <c r="R9" s="13"/>
      <c r="S9" s="12"/>
      <c r="T9" s="14"/>
      <c r="U9" s="12"/>
      <c r="V9" s="14"/>
      <c r="W9" s="12"/>
      <c r="X9" s="14"/>
      <c r="Y9" s="12"/>
      <c r="Z9" s="15"/>
    </row>
    <row r="10" spans="1:26" ht="13.5" thickTop="1" x14ac:dyDescent="0.25">
      <c r="A10" s="25" t="s">
        <v>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2" spans="1:26" x14ac:dyDescent="0.25">
      <c r="A12" s="1" t="s">
        <v>1</v>
      </c>
    </row>
    <row r="13" spans="1:26" x14ac:dyDescent="0.25">
      <c r="A13" s="1" t="s">
        <v>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Komplikasi Neonatal</vt:lpstr>
      <vt:lpstr>'Komplikasi Neonatal'!Print_Area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2025-03-10T02:41:03Z</dcterms:modified>
</cp:coreProperties>
</file>